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597" activeTab="0"/>
  </bookViews>
  <sheets>
    <sheet name="ПРАЙС" sheetId="1" r:id="rId1"/>
    <sheet name="складская" sheetId="2" r:id="rId2"/>
  </sheets>
  <definedNames>
    <definedName name="_xlnm.Print_Area" localSheetId="0">'ПРАЙС'!$A$1:$H$46</definedName>
  </definedNames>
  <calcPr fullCalcOnLoad="1"/>
</workbook>
</file>

<file path=xl/sharedStrings.xml><?xml version="1.0" encoding="utf-8"?>
<sst xmlns="http://schemas.openxmlformats.org/spreadsheetml/2006/main" count="426" uniqueCount="399">
  <si>
    <t>Категория пленки ПВХ</t>
  </si>
  <si>
    <t>Декоративные элементы</t>
  </si>
  <si>
    <t>Гнутые фасады</t>
  </si>
  <si>
    <t>Эскиз</t>
  </si>
  <si>
    <t>Фрезеровки с пометкой сложные</t>
  </si>
  <si>
    <t>Фигурные фасады</t>
  </si>
  <si>
    <t>Подлокотники</t>
  </si>
  <si>
    <t>Коллекция Прованс</t>
  </si>
  <si>
    <t>Коллекция Венеция</t>
  </si>
  <si>
    <t>Выборка в витрину</t>
  </si>
  <si>
    <t>Витрина</t>
  </si>
  <si>
    <t>Гнутый</t>
  </si>
  <si>
    <t>Коллекция Майорка</t>
  </si>
  <si>
    <t>категория 1</t>
  </si>
  <si>
    <t>категория 2</t>
  </si>
  <si>
    <t>категория 3</t>
  </si>
  <si>
    <t>№</t>
  </si>
  <si>
    <t>декор</t>
  </si>
  <si>
    <t>код</t>
  </si>
  <si>
    <t>Белое дерево</t>
  </si>
  <si>
    <t>3Т</t>
  </si>
  <si>
    <t>Баклажан</t>
  </si>
  <si>
    <t xml:space="preserve">515 G </t>
  </si>
  <si>
    <t>Абрикос</t>
  </si>
  <si>
    <t>63G</t>
  </si>
  <si>
    <t>Белый матовый</t>
  </si>
  <si>
    <t xml:space="preserve">Белый </t>
  </si>
  <si>
    <t>6G</t>
  </si>
  <si>
    <t>Антрацит</t>
  </si>
  <si>
    <t>253 НG</t>
  </si>
  <si>
    <t>Береза</t>
  </si>
  <si>
    <t xml:space="preserve">Бордо </t>
  </si>
  <si>
    <t>641G</t>
  </si>
  <si>
    <t xml:space="preserve">Асфальт </t>
  </si>
  <si>
    <t>17 PG</t>
  </si>
  <si>
    <t>Бук натуральный</t>
  </si>
  <si>
    <t>Ваниль глянец</t>
  </si>
  <si>
    <t>35G</t>
  </si>
  <si>
    <t>Белый</t>
  </si>
  <si>
    <t>125HG</t>
  </si>
  <si>
    <t>Ваниль</t>
  </si>
  <si>
    <t>Венге глянец</t>
  </si>
  <si>
    <t>7021 G</t>
  </si>
  <si>
    <t xml:space="preserve">Бирюза  </t>
  </si>
  <si>
    <t>067HG</t>
  </si>
  <si>
    <t xml:space="preserve">Венге золото </t>
  </si>
  <si>
    <t>2584-1</t>
  </si>
  <si>
    <t>Венге шелк</t>
  </si>
  <si>
    <t>Винная патина</t>
  </si>
  <si>
    <t>249 ТР</t>
  </si>
  <si>
    <t xml:space="preserve">Венге золотой </t>
  </si>
  <si>
    <t>Виолетта</t>
  </si>
  <si>
    <t>333 G</t>
  </si>
  <si>
    <t>Голубой</t>
  </si>
  <si>
    <t>308 HG</t>
  </si>
  <si>
    <t>Венге пастель</t>
  </si>
  <si>
    <t>9345-1</t>
  </si>
  <si>
    <t xml:space="preserve">Глобус бронза </t>
  </si>
  <si>
    <t>Графит (заказ)</t>
  </si>
  <si>
    <t>810 UP</t>
  </si>
  <si>
    <t>Венге светлый</t>
  </si>
  <si>
    <t>194-7Т</t>
  </si>
  <si>
    <t xml:space="preserve">Глобус жемчуг </t>
  </si>
  <si>
    <t xml:space="preserve">Зебрано </t>
  </si>
  <si>
    <t>241G</t>
  </si>
  <si>
    <t xml:space="preserve">Венге серебро </t>
  </si>
  <si>
    <t>2584-2</t>
  </si>
  <si>
    <t xml:space="preserve">Глобус шампань </t>
  </si>
  <si>
    <t>Зелень патина</t>
  </si>
  <si>
    <t>246 ТР</t>
  </si>
  <si>
    <t>Венге струк. Беж (заказ)</t>
  </si>
  <si>
    <t>Капучино</t>
  </si>
  <si>
    <t>511 G</t>
  </si>
  <si>
    <t>Индиго (заказ)</t>
  </si>
  <si>
    <t>804 UP</t>
  </si>
  <si>
    <t>Венге стук. Кофе (заказ)</t>
  </si>
  <si>
    <t>Кожа браун</t>
  </si>
  <si>
    <t>Ипе распил нат. (заказ)</t>
  </si>
  <si>
    <t>Венге табакко</t>
  </si>
  <si>
    <t>9345-6</t>
  </si>
  <si>
    <t>Кожа вайт</t>
  </si>
  <si>
    <t>Кавальдос</t>
  </si>
  <si>
    <t>3G</t>
  </si>
  <si>
    <t>Венге темный</t>
  </si>
  <si>
    <t>246-3Т</t>
  </si>
  <si>
    <t xml:space="preserve">Красный </t>
  </si>
  <si>
    <t>283G</t>
  </si>
  <si>
    <t>Кедр</t>
  </si>
  <si>
    <t>34G</t>
  </si>
  <si>
    <t>Венге шоколад</t>
  </si>
  <si>
    <t>9346-6</t>
  </si>
  <si>
    <t>Лаванда жемчужная</t>
  </si>
  <si>
    <t>Корица</t>
  </si>
  <si>
    <t>404 HG</t>
  </si>
  <si>
    <t xml:space="preserve">Вишня </t>
  </si>
  <si>
    <t>Лаванда розовая (заказ)</t>
  </si>
  <si>
    <t>401 НG</t>
  </si>
  <si>
    <t>Дуб антик</t>
  </si>
  <si>
    <t>246-2Т</t>
  </si>
  <si>
    <t>Лаванда шоколад</t>
  </si>
  <si>
    <t xml:space="preserve">Красный светлый </t>
  </si>
  <si>
    <t>153 НG</t>
  </si>
  <si>
    <t>Дуб белфорд</t>
  </si>
  <si>
    <t>241 ТР</t>
  </si>
  <si>
    <t>Лимон</t>
  </si>
  <si>
    <t>16G</t>
  </si>
  <si>
    <t>Кремовый</t>
  </si>
  <si>
    <t>9519 HG</t>
  </si>
  <si>
    <t>Дуб жемчуг</t>
  </si>
  <si>
    <t xml:space="preserve">Оранжевый </t>
  </si>
  <si>
    <t>1495 G</t>
  </si>
  <si>
    <t>Лайм</t>
  </si>
  <si>
    <t>803 G</t>
  </si>
  <si>
    <t xml:space="preserve">Дуб молодой </t>
  </si>
  <si>
    <t>13Т</t>
  </si>
  <si>
    <t>Орех милано светлый</t>
  </si>
  <si>
    <t>123-18 G</t>
  </si>
  <si>
    <t>805 HG</t>
  </si>
  <si>
    <t>Дуб рустикальный</t>
  </si>
  <si>
    <t>11Т</t>
  </si>
  <si>
    <t>Орех седой светлый</t>
  </si>
  <si>
    <t>Магнолия (заказ)</t>
  </si>
  <si>
    <t>800 UP</t>
  </si>
  <si>
    <t>Дуб св.жемчуг</t>
  </si>
  <si>
    <t>Пиксель  Шампань</t>
  </si>
  <si>
    <t>69 SD</t>
  </si>
  <si>
    <t>Мята (заказ)</t>
  </si>
  <si>
    <t>807 UP</t>
  </si>
  <si>
    <t xml:space="preserve">Дуб светлый </t>
  </si>
  <si>
    <t xml:space="preserve">Пиксель белый </t>
  </si>
  <si>
    <t>59 SD</t>
  </si>
  <si>
    <t>Огни Нью Йорка</t>
  </si>
  <si>
    <t>Дуб сонома светлый</t>
  </si>
  <si>
    <t>512 ТЕ</t>
  </si>
  <si>
    <t xml:space="preserve">Пиксель Бордо </t>
  </si>
  <si>
    <t>89 SD</t>
  </si>
  <si>
    <t>Оливковый глянец</t>
  </si>
  <si>
    <t>21 G</t>
  </si>
  <si>
    <t>Дуб сонома темный</t>
  </si>
  <si>
    <t>513 ТЕ</t>
  </si>
  <si>
    <t xml:space="preserve">Пиксель черный </t>
  </si>
  <si>
    <t>79 SD</t>
  </si>
  <si>
    <t xml:space="preserve">Оранжевый   </t>
  </si>
  <si>
    <t>264 НG</t>
  </si>
  <si>
    <t xml:space="preserve">Дуб темный </t>
  </si>
  <si>
    <t>Риф белоснежный</t>
  </si>
  <si>
    <t>Орех темный глянец</t>
  </si>
  <si>
    <t>7046G</t>
  </si>
  <si>
    <t xml:space="preserve">Ель карпатская </t>
  </si>
  <si>
    <t>203-6Т</t>
  </si>
  <si>
    <t>Риф металлик</t>
  </si>
  <si>
    <t xml:space="preserve">Патина архит. 15 </t>
  </si>
  <si>
    <t>Жемчужное дерево</t>
  </si>
  <si>
    <t>Риф шоколад</t>
  </si>
  <si>
    <t>Патина ясень 25 (заказ)</t>
  </si>
  <si>
    <t>Зебрано горизонт</t>
  </si>
  <si>
    <t>Розовый матовый</t>
  </si>
  <si>
    <t>Патина ясень 27 (заказ)</t>
  </si>
  <si>
    <t>Ива светлая</t>
  </si>
  <si>
    <t xml:space="preserve">Фисташка </t>
  </si>
  <si>
    <t>19 G</t>
  </si>
  <si>
    <t>Пурпур</t>
  </si>
  <si>
    <t>903HG</t>
  </si>
  <si>
    <t xml:space="preserve">Ива темная </t>
  </si>
  <si>
    <t>Хризантема Бизе</t>
  </si>
  <si>
    <t>СМ72</t>
  </si>
  <si>
    <t>Розовая сирень</t>
  </si>
  <si>
    <t>151/С HG</t>
  </si>
  <si>
    <t>Кокос</t>
  </si>
  <si>
    <t>Хризантема плат</t>
  </si>
  <si>
    <t>СМ74</t>
  </si>
  <si>
    <t>Серебро</t>
  </si>
  <si>
    <t>457 НG</t>
  </si>
  <si>
    <t>Кремовый шелк</t>
  </si>
  <si>
    <t>0301S</t>
  </si>
  <si>
    <t>Хризантема Шампань</t>
  </si>
  <si>
    <t>СМ73</t>
  </si>
  <si>
    <t>Серебро темное</t>
  </si>
  <si>
    <t xml:space="preserve">666 HG </t>
  </si>
  <si>
    <t>Ларче светлый</t>
  </si>
  <si>
    <t>631 ТК</t>
  </si>
  <si>
    <t>Черный</t>
  </si>
  <si>
    <t>Серебряный дождь</t>
  </si>
  <si>
    <t>Ларче темный</t>
  </si>
  <si>
    <t>632 ТК</t>
  </si>
  <si>
    <t>Ясень жемчужный</t>
  </si>
  <si>
    <t xml:space="preserve">Синий </t>
  </si>
  <si>
    <t>802-6Т HG</t>
  </si>
  <si>
    <t>Лен светлый</t>
  </si>
  <si>
    <t>904 С</t>
  </si>
  <si>
    <t>Сирень (заказ)</t>
  </si>
  <si>
    <t>808 UP</t>
  </si>
  <si>
    <t>Лен темный</t>
  </si>
  <si>
    <t>905 Т</t>
  </si>
  <si>
    <t xml:space="preserve">Страйп белый </t>
  </si>
  <si>
    <t>313-1</t>
  </si>
  <si>
    <t xml:space="preserve">Монзолия белая </t>
  </si>
  <si>
    <t>9346-1</t>
  </si>
  <si>
    <t>Страйп красный</t>
  </si>
  <si>
    <t>313-4</t>
  </si>
  <si>
    <t>Ольха бавария</t>
  </si>
  <si>
    <t>31Т</t>
  </si>
  <si>
    <t>Страйп черный</t>
  </si>
  <si>
    <t>313-3</t>
  </si>
  <si>
    <t>Ольха тисненая</t>
  </si>
  <si>
    <t>29Т</t>
  </si>
  <si>
    <t xml:space="preserve">Темно-оранжевый </t>
  </si>
  <si>
    <t>555 HG</t>
  </si>
  <si>
    <t>Оранжевый матовый</t>
  </si>
  <si>
    <t>Тыква (заказ)</t>
  </si>
  <si>
    <t>806 UP</t>
  </si>
  <si>
    <t>Орех жемчуг</t>
  </si>
  <si>
    <t>Ультра Лайм (заказ)</t>
  </si>
  <si>
    <t>802 UP</t>
  </si>
  <si>
    <t>Орех светлый</t>
  </si>
  <si>
    <t>D 722 РR</t>
  </si>
  <si>
    <t>Ультра Фуксия (заказ)</t>
  </si>
  <si>
    <t>801 UP</t>
  </si>
  <si>
    <t>Орех темный</t>
  </si>
  <si>
    <t>68Т</t>
  </si>
  <si>
    <t>Фиалка</t>
  </si>
  <si>
    <t>400 HG</t>
  </si>
  <si>
    <t>Орех тисненый</t>
  </si>
  <si>
    <t>59Т</t>
  </si>
  <si>
    <t>Фиолет (заказ)</t>
  </si>
  <si>
    <t>803 UP</t>
  </si>
  <si>
    <t>Пробка светлая</t>
  </si>
  <si>
    <t xml:space="preserve">Фиолетовый </t>
  </si>
  <si>
    <t>857 НG</t>
  </si>
  <si>
    <t>Пробка темная</t>
  </si>
  <si>
    <t>фисташковый</t>
  </si>
  <si>
    <t>757 НG</t>
  </si>
  <si>
    <t>Распил перламутр</t>
  </si>
  <si>
    <t xml:space="preserve">Фрост белый </t>
  </si>
  <si>
    <t>Сапелли золото</t>
  </si>
  <si>
    <t xml:space="preserve">Шампань </t>
  </si>
  <si>
    <t>501 НG</t>
  </si>
  <si>
    <t>Серое дерево</t>
  </si>
  <si>
    <t>Шампань св.</t>
  </si>
  <si>
    <t>303 НG</t>
  </si>
  <si>
    <t>Синий</t>
  </si>
  <si>
    <t>109 ТР</t>
  </si>
  <si>
    <t>Шафран (заказ)</t>
  </si>
  <si>
    <t>805 UP</t>
  </si>
  <si>
    <t>Слива темная тисненная</t>
  </si>
  <si>
    <t>269 Т</t>
  </si>
  <si>
    <t>Шоколад  (заказ)</t>
  </si>
  <si>
    <t>809 UP</t>
  </si>
  <si>
    <t>Спил натуральный</t>
  </si>
  <si>
    <t>Спил седой</t>
  </si>
  <si>
    <t>Старое дерево</t>
  </si>
  <si>
    <t>246Т</t>
  </si>
  <si>
    <t>Темная яблоня тисн.</t>
  </si>
  <si>
    <t>41Т</t>
  </si>
  <si>
    <t>Штрокс белый</t>
  </si>
  <si>
    <t>258-2Р</t>
  </si>
  <si>
    <t>Штрокс оливковый</t>
  </si>
  <si>
    <t>258 Р</t>
  </si>
  <si>
    <t>Штрокс шоколадный</t>
  </si>
  <si>
    <t>258-1Р</t>
  </si>
  <si>
    <t>Эвкалипт</t>
  </si>
  <si>
    <t>Яблоня светлая</t>
  </si>
  <si>
    <t>52Т</t>
  </si>
  <si>
    <t>Яблоня толедо</t>
  </si>
  <si>
    <t>27Т</t>
  </si>
  <si>
    <t>категория 4</t>
  </si>
  <si>
    <t xml:space="preserve"> категория 5</t>
  </si>
  <si>
    <t>9518 HG</t>
  </si>
  <si>
    <t xml:space="preserve">Бархатный тик  </t>
  </si>
  <si>
    <t>Бриз шампань</t>
  </si>
  <si>
    <t>960-3</t>
  </si>
  <si>
    <t>Апельсин</t>
  </si>
  <si>
    <t>18 HG</t>
  </si>
  <si>
    <t xml:space="preserve">Кобра </t>
  </si>
  <si>
    <t xml:space="preserve">Дуб венге рельеф </t>
  </si>
  <si>
    <t xml:space="preserve">Бархат. перл. Вишня </t>
  </si>
  <si>
    <t>Бриз триоли</t>
  </si>
  <si>
    <t xml:space="preserve">Дуб сантана  </t>
  </si>
  <si>
    <t>Бронза</t>
  </si>
  <si>
    <t>27 PG</t>
  </si>
  <si>
    <t>Прованс</t>
  </si>
  <si>
    <t xml:space="preserve">Дуб сантана свет </t>
  </si>
  <si>
    <t>Брусника</t>
  </si>
  <si>
    <t>40 HG</t>
  </si>
  <si>
    <t>Соломка</t>
  </si>
  <si>
    <t xml:space="preserve">Иллюзия белая  </t>
  </si>
  <si>
    <t>1301 AG</t>
  </si>
  <si>
    <t xml:space="preserve">Груша пепельная </t>
  </si>
  <si>
    <t xml:space="preserve">Белая сосна  </t>
  </si>
  <si>
    <t>0 5</t>
  </si>
  <si>
    <t xml:space="preserve">Иллюзия шампань  </t>
  </si>
  <si>
    <t>1302 AG</t>
  </si>
  <si>
    <t>Дуб золото светлый</t>
  </si>
  <si>
    <t>6  HG</t>
  </si>
  <si>
    <t xml:space="preserve">Вишня клифтон </t>
  </si>
  <si>
    <t>04 G</t>
  </si>
  <si>
    <t>Карамель ирис</t>
  </si>
  <si>
    <t>961-1</t>
  </si>
  <si>
    <t>Дуб золото темный</t>
  </si>
  <si>
    <t>28 HG</t>
  </si>
  <si>
    <t xml:space="preserve">Тик глянец </t>
  </si>
  <si>
    <t>805 G</t>
  </si>
  <si>
    <t>Карамель милисса</t>
  </si>
  <si>
    <t>Жемчуг</t>
  </si>
  <si>
    <t>23 PG</t>
  </si>
  <si>
    <t>Серебряный лист</t>
  </si>
  <si>
    <t>954-1</t>
  </si>
  <si>
    <t>Карамель миндаль</t>
  </si>
  <si>
    <t>961-2</t>
  </si>
  <si>
    <t>Зебрано белый</t>
  </si>
  <si>
    <t>21 HG</t>
  </si>
  <si>
    <t>Белый шелк</t>
  </si>
  <si>
    <t>956-1</t>
  </si>
  <si>
    <t>Кожа золото</t>
  </si>
  <si>
    <t>847-2</t>
  </si>
  <si>
    <t>Зебрано шоколад</t>
  </si>
  <si>
    <t>Черный шелк</t>
  </si>
  <si>
    <t>956-3</t>
  </si>
  <si>
    <t xml:space="preserve">Кожа шампань </t>
  </si>
  <si>
    <t>847-1</t>
  </si>
  <si>
    <t>Крем брюлле</t>
  </si>
  <si>
    <t>3041 PG</t>
  </si>
  <si>
    <t xml:space="preserve">Белая волна </t>
  </si>
  <si>
    <t>963-1</t>
  </si>
  <si>
    <t xml:space="preserve">Молния черная </t>
  </si>
  <si>
    <t>1105 AG</t>
  </si>
  <si>
    <t>Лексус</t>
  </si>
  <si>
    <t>69 PG</t>
  </si>
  <si>
    <t>Черная волна</t>
  </si>
  <si>
    <t>963-3</t>
  </si>
  <si>
    <t>Молочный бриз</t>
  </si>
  <si>
    <t>960-1</t>
  </si>
  <si>
    <t>Мозайка 3D белая</t>
  </si>
  <si>
    <t>Жемчужная Красавица</t>
  </si>
  <si>
    <t>973-1</t>
  </si>
  <si>
    <t xml:space="preserve">Ниман черный </t>
  </si>
  <si>
    <t>0205 AG</t>
  </si>
  <si>
    <t>Мозайка 3D ваниль</t>
  </si>
  <si>
    <t>Тренд аквамарин</t>
  </si>
  <si>
    <t>957-8</t>
  </si>
  <si>
    <t>Мозайка 3D олива</t>
  </si>
  <si>
    <t>Тренд жемчуг</t>
  </si>
  <si>
    <t>957-7</t>
  </si>
  <si>
    <t>Мозайка 3D фуксия</t>
  </si>
  <si>
    <t>Тренд капучино</t>
  </si>
  <si>
    <t>957-9</t>
  </si>
  <si>
    <t>Мозайка 3D черная</t>
  </si>
  <si>
    <t>Тренд лайн</t>
  </si>
  <si>
    <t>Мозайка 3D шоколад</t>
  </si>
  <si>
    <t xml:space="preserve">Морская волна </t>
  </si>
  <si>
    <t>760 HG</t>
  </si>
  <si>
    <t>Песок</t>
  </si>
  <si>
    <t>205 HG</t>
  </si>
  <si>
    <t>Роза белая</t>
  </si>
  <si>
    <t xml:space="preserve">Роза красная </t>
  </si>
  <si>
    <t>Роза черная</t>
  </si>
  <si>
    <t>Яблоко</t>
  </si>
  <si>
    <t>865 HG</t>
  </si>
  <si>
    <t xml:space="preserve">**** </t>
  </si>
  <si>
    <t>отмечены декоры на которые прием заказов ограничен, выводится из каталога Кедр</t>
  </si>
  <si>
    <t xml:space="preserve">   Складская программа декоров  пленок ПВХ </t>
  </si>
  <si>
    <t>Лайт 1</t>
  </si>
  <si>
    <t>Перфект 2</t>
  </si>
  <si>
    <t>Медиум 3</t>
  </si>
  <si>
    <t>Делюкс 4</t>
  </si>
  <si>
    <t>Лакшери 5</t>
  </si>
  <si>
    <t>Фасады</t>
  </si>
  <si>
    <t>Прямые фасады (глухой, витрина, витрина крест)</t>
  </si>
  <si>
    <t>МДФ 19мм, в руб. за м.кв.</t>
  </si>
  <si>
    <t>МДФ 16мм, в руб. за м.кв.</t>
  </si>
  <si>
    <t>МДФ 10мм шлиф., в руб. за м.кв.</t>
  </si>
  <si>
    <t>МДФ 22мм, в руб. за м.кв.</t>
  </si>
  <si>
    <t>Сборные фасады</t>
  </si>
  <si>
    <t>Прямые №1,3,4,5,6 МДФ 19мм, в руб. за м.кв.</t>
  </si>
  <si>
    <t>Прямые №2,7 МДФ 16/19мм, в руб. за м.кв.</t>
  </si>
  <si>
    <t>Выгнутый сборный №2, в руб. за м.кв.</t>
  </si>
  <si>
    <t>В алюминиевом профиле на основе МДФ 16мм</t>
  </si>
  <si>
    <t>Глухой</t>
  </si>
  <si>
    <t>Карниз (Верхний, NEW) в руб. за шт.</t>
  </si>
  <si>
    <t>Карниз прямой №1, в руб. за шт.</t>
  </si>
  <si>
    <t>Карниз гнутый №1, в руб. за шт.</t>
  </si>
  <si>
    <t>Пилястра 1-5, в руб. за шт.</t>
  </si>
  <si>
    <t>Пилястра 6-7, в руб. за шт.</t>
  </si>
  <si>
    <t>ПРАЙС НА ФАСАДЫ МДФ В ПЛЁНКЕ ПВХ</t>
  </si>
  <si>
    <t>Официальный дилер фабрики КЕДР в России</t>
  </si>
  <si>
    <t>толщина, фрезеровка, вид фасада</t>
  </si>
  <si>
    <t>Добавить за штуку</t>
  </si>
  <si>
    <t>Добавить за м.кв.</t>
  </si>
  <si>
    <t>Коллекция Патина (карнизы, пилястры)</t>
  </si>
  <si>
    <t>Коллекция Патина (глухой, витрина, гнутый)</t>
  </si>
  <si>
    <t>Наценка</t>
  </si>
  <si>
    <t>Дополнительные наценки и скидки</t>
  </si>
  <si>
    <t>Окутывание</t>
  </si>
  <si>
    <t>Без плёнки</t>
  </si>
  <si>
    <t>Скидка</t>
  </si>
  <si>
    <t>operativno@8stepen.ru</t>
  </si>
  <si>
    <t>+7(999)333-14-59, +7(911)275-81-08</t>
  </si>
  <si>
    <t>Примечание: Заказы, менее 1,8м.кв. приравниваются к 1,8м.кв.</t>
  </si>
  <si>
    <t>Интегрированная ручка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</si>
</sst>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17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color rgb="FF008000"/>
      <name val="Arial"/>
      <family val="2"/>
    </font>
    <font>
      <b/>
      <u val="single"/>
      <sz val="11"/>
      <color theme="0"/>
      <name val="Arial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0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 style="medium"/>
      <top>
        <color indexed="63"/>
      </top>
      <bottom style="thick">
        <color theme="4" tint="0.49998000264167786"/>
      </bottom>
    </border>
    <border>
      <left style="medium"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medium"/>
      <top style="thin">
        <color rgb="FFB2B2B2"/>
      </top>
      <bottom style="thin">
        <color rgb="FFB2B2B2"/>
      </bottom>
    </border>
    <border>
      <left style="medium"/>
      <right style="thin">
        <color rgb="FFB2B2B2"/>
      </right>
      <top style="thin">
        <color rgb="FFB2B2B2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medium"/>
    </border>
    <border>
      <left style="thin">
        <color rgb="FFB2B2B2"/>
      </left>
      <right style="medium"/>
      <top style="thin">
        <color rgb="FFB2B2B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 horizontal="left" wrapText="1"/>
    </xf>
    <xf numFmtId="0" fontId="0" fillId="32" borderId="10" xfId="0" applyFont="1" applyFill="1" applyBorder="1" applyAlignment="1">
      <alignment horizontal="left" wrapText="1"/>
    </xf>
    <xf numFmtId="0" fontId="0" fillId="32" borderId="12" xfId="0" applyFont="1" applyFill="1" applyBorder="1" applyAlignment="1">
      <alignment horizontal="right" wrapText="1"/>
    </xf>
    <xf numFmtId="0" fontId="0" fillId="32" borderId="13" xfId="0" applyFont="1" applyFill="1" applyBorder="1" applyAlignment="1">
      <alignment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right"/>
    </xf>
    <xf numFmtId="0" fontId="1" fillId="32" borderId="11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horizontal="right" wrapText="1"/>
    </xf>
    <xf numFmtId="0" fontId="1" fillId="32" borderId="11" xfId="0" applyFont="1" applyFill="1" applyBorder="1" applyAlignment="1">
      <alignment/>
    </xf>
    <xf numFmtId="0" fontId="1" fillId="32" borderId="12" xfId="0" applyFont="1" applyFill="1" applyBorder="1" applyAlignment="1">
      <alignment horizontal="right"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0" fontId="0" fillId="32" borderId="10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2" xfId="0" applyFont="1" applyFill="1" applyBorder="1" applyAlignment="1">
      <alignment horizontal="right"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 horizontal="left" wrapText="1"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 horizontal="right"/>
    </xf>
    <xf numFmtId="0" fontId="0" fillId="32" borderId="17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0" fontId="1" fillId="32" borderId="11" xfId="0" applyFont="1" applyFill="1" applyBorder="1" applyAlignment="1">
      <alignment wrapText="1"/>
    </xf>
    <xf numFmtId="0" fontId="0" fillId="32" borderId="0" xfId="0" applyFont="1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 horizontal="right"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horizontal="right"/>
    </xf>
    <xf numFmtId="0" fontId="0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2" borderId="11" xfId="0" applyFont="1" applyFill="1" applyBorder="1" applyAlignment="1">
      <alignment wrapText="1"/>
    </xf>
    <xf numFmtId="0" fontId="0" fillId="32" borderId="11" xfId="0" applyFont="1" applyFill="1" applyBorder="1" applyAlignment="1">
      <alignment/>
    </xf>
    <xf numFmtId="0" fontId="38" fillId="30" borderId="18" xfId="46" applyFill="1" applyBorder="1" applyAlignment="1">
      <alignment/>
    </xf>
    <xf numFmtId="0" fontId="38" fillId="30" borderId="4" xfId="46" applyNumberFormat="1" applyFill="1" applyBorder="1" applyAlignment="1">
      <alignment/>
    </xf>
    <xf numFmtId="0" fontId="38" fillId="30" borderId="4" xfId="46" applyFill="1" applyBorder="1" applyAlignment="1">
      <alignment/>
    </xf>
    <xf numFmtId="0" fontId="38" fillId="30" borderId="19" xfId="46" applyFill="1" applyBorder="1" applyAlignment="1">
      <alignment/>
    </xf>
    <xf numFmtId="0" fontId="0" fillId="30" borderId="20" xfId="56" applyFont="1" applyBorder="1" applyAlignment="1">
      <alignment/>
    </xf>
    <xf numFmtId="0" fontId="0" fillId="30" borderId="8" xfId="56" applyFont="1" applyBorder="1" applyAlignment="1">
      <alignment/>
    </xf>
    <xf numFmtId="0" fontId="0" fillId="30" borderId="21" xfId="56" applyFont="1" applyBorder="1" applyAlignment="1">
      <alignment/>
    </xf>
    <xf numFmtId="0" fontId="0" fillId="33" borderId="20" xfId="56" applyFont="1" applyFill="1" applyBorder="1" applyAlignment="1">
      <alignment/>
    </xf>
    <xf numFmtId="0" fontId="0" fillId="33" borderId="8" xfId="56" applyFont="1" applyFill="1" applyBorder="1" applyAlignment="1">
      <alignment/>
    </xf>
    <xf numFmtId="0" fontId="38" fillId="30" borderId="18" xfId="46" applyFill="1" applyBorder="1" applyAlignment="1">
      <alignment/>
    </xf>
    <xf numFmtId="0" fontId="1" fillId="30" borderId="20" xfId="56" applyFont="1" applyBorder="1" applyAlignment="1">
      <alignment/>
    </xf>
    <xf numFmtId="0" fontId="0" fillId="30" borderId="22" xfId="56" applyFont="1" applyBorder="1" applyAlignment="1">
      <alignment/>
    </xf>
    <xf numFmtId="0" fontId="0" fillId="30" borderId="23" xfId="56" applyFont="1" applyBorder="1" applyAlignment="1">
      <alignment/>
    </xf>
    <xf numFmtId="0" fontId="0" fillId="30" borderId="24" xfId="56" applyFont="1" applyBorder="1" applyAlignment="1">
      <alignment/>
    </xf>
    <xf numFmtId="0" fontId="50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0" fillId="30" borderId="0" xfId="0" applyFill="1" applyAlignment="1">
      <alignment/>
    </xf>
    <xf numFmtId="0" fontId="0" fillId="30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30" borderId="10" xfId="0" applyFont="1" applyFill="1" applyBorder="1" applyAlignment="1">
      <alignment/>
    </xf>
    <xf numFmtId="9" fontId="0" fillId="30" borderId="12" xfId="0" applyNumberFormat="1" applyFill="1" applyBorder="1" applyAlignment="1">
      <alignment/>
    </xf>
    <xf numFmtId="0" fontId="1" fillId="33" borderId="14" xfId="0" applyFont="1" applyFill="1" applyBorder="1" applyAlignment="1">
      <alignment/>
    </xf>
    <xf numFmtId="9" fontId="1" fillId="33" borderId="16" xfId="0" applyNumberFormat="1" applyFont="1" applyFill="1" applyBorder="1" applyAlignment="1">
      <alignment/>
    </xf>
    <xf numFmtId="0" fontId="36" fillId="0" borderId="0" xfId="42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32" borderId="15" xfId="0" applyFont="1" applyFill="1" applyBorder="1" applyAlignment="1">
      <alignment horizontal="left"/>
    </xf>
    <xf numFmtId="0" fontId="0" fillId="30" borderId="11" xfId="0" applyFont="1" applyFill="1" applyBorder="1" applyAlignment="1">
      <alignment horizontal="left"/>
    </xf>
    <xf numFmtId="0" fontId="0" fillId="30" borderId="12" xfId="0" applyFont="1" applyFill="1" applyBorder="1" applyAlignment="1">
      <alignment horizontal="right"/>
    </xf>
    <xf numFmtId="0" fontId="0" fillId="30" borderId="11" xfId="0" applyFont="1" applyFill="1" applyBorder="1" applyAlignment="1">
      <alignment/>
    </xf>
    <xf numFmtId="0" fontId="0" fillId="30" borderId="11" xfId="0" applyFont="1" applyFill="1" applyBorder="1" applyAlignment="1">
      <alignment horizontal="left" wrapText="1"/>
    </xf>
    <xf numFmtId="0" fontId="51" fillId="0" borderId="0" xfId="0" applyFont="1" applyAlignment="1" applyProtection="1">
      <alignment/>
      <protection locked="0"/>
    </xf>
    <xf numFmtId="0" fontId="0" fillId="32" borderId="17" xfId="0" applyFont="1" applyFill="1" applyBorder="1" applyAlignment="1">
      <alignment/>
    </xf>
    <xf numFmtId="0" fontId="0" fillId="32" borderId="13" xfId="0" applyFont="1" applyFill="1" applyBorder="1" applyAlignment="1">
      <alignment horizontal="center" wrapText="1"/>
    </xf>
    <xf numFmtId="0" fontId="0" fillId="30" borderId="12" xfId="0" applyFont="1" applyFill="1" applyBorder="1" applyAlignment="1">
      <alignment horizontal="right" wrapText="1"/>
    </xf>
    <xf numFmtId="0" fontId="0" fillId="32" borderId="16" xfId="0" applyFont="1" applyFill="1" applyBorder="1" applyAlignment="1">
      <alignment horizontal="right" wrapText="1"/>
    </xf>
    <xf numFmtId="0" fontId="0" fillId="3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3" borderId="15" xfId="0" applyFont="1" applyFill="1" applyBorder="1" applyAlignment="1">
      <alignment/>
    </xf>
    <xf numFmtId="0" fontId="50" fillId="34" borderId="30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2" fillId="0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53" fillId="34" borderId="33" xfId="0" applyFont="1" applyFill="1" applyBorder="1" applyAlignment="1">
      <alignment horizontal="center"/>
    </xf>
    <xf numFmtId="0" fontId="53" fillId="34" borderId="34" xfId="0" applyFont="1" applyFill="1" applyBorder="1" applyAlignment="1">
      <alignment horizontal="center"/>
    </xf>
    <xf numFmtId="0" fontId="53" fillId="34" borderId="35" xfId="0" applyFont="1" applyFill="1" applyBorder="1" applyAlignment="1">
      <alignment horizontal="center"/>
    </xf>
    <xf numFmtId="0" fontId="53" fillId="34" borderId="36" xfId="0" applyFont="1" applyFill="1" applyBorder="1" applyAlignment="1">
      <alignment horizontal="center" wrapText="1"/>
    </xf>
    <xf numFmtId="0" fontId="53" fillId="34" borderId="34" xfId="0" applyFont="1" applyFill="1" applyBorder="1" applyAlignment="1">
      <alignment horizontal="center" wrapText="1"/>
    </xf>
    <xf numFmtId="0" fontId="53" fillId="34" borderId="3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4" fillId="34" borderId="33" xfId="0" applyFont="1" applyFill="1" applyBorder="1" applyAlignment="1">
      <alignment horizontal="center"/>
    </xf>
    <xf numFmtId="0" fontId="54" fillId="34" borderId="34" xfId="0" applyFont="1" applyFill="1" applyBorder="1" applyAlignment="1">
      <alignment horizontal="center"/>
    </xf>
    <xf numFmtId="0" fontId="54" fillId="34" borderId="35" xfId="0" applyFont="1" applyFill="1" applyBorder="1" applyAlignment="1">
      <alignment horizontal="center"/>
    </xf>
    <xf numFmtId="0" fontId="54" fillId="34" borderId="36" xfId="0" applyFont="1" applyFill="1" applyBorder="1" applyAlignment="1">
      <alignment horizontal="center"/>
    </xf>
    <xf numFmtId="0" fontId="0" fillId="30" borderId="37" xfId="0" applyFont="1" applyFill="1" applyBorder="1" applyAlignment="1">
      <alignment/>
    </xf>
    <xf numFmtId="9" fontId="0" fillId="30" borderId="38" xfId="0" applyNumberFormat="1" applyFill="1" applyBorder="1" applyAlignment="1">
      <alignment/>
    </xf>
    <xf numFmtId="0" fontId="0" fillId="30" borderId="39" xfId="0" applyFont="1" applyFill="1" applyBorder="1" applyAlignment="1">
      <alignment/>
    </xf>
    <xf numFmtId="0" fontId="0" fillId="30" borderId="40" xfId="0" applyFont="1" applyFill="1" applyBorder="1" applyAlignment="1">
      <alignment/>
    </xf>
    <xf numFmtId="0" fontId="0" fillId="30" borderId="13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0</xdr:rowOff>
    </xdr:from>
    <xdr:to>
      <xdr:col>1</xdr:col>
      <xdr:colOff>1895475</xdr:colOff>
      <xdr:row>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28600"/>
          <a:ext cx="1619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1190625</xdr:colOff>
      <xdr:row>3</xdr:row>
      <xdr:rowOff>57150</xdr:rowOff>
    </xdr:to>
    <xdr:pic>
      <xdr:nvPicPr>
        <xdr:cNvPr id="1" name="Рисунок 2" descr="logo_kedr_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190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8:G30" comment="" totalsRowShown="0">
  <autoFilter ref="B8:G30"/>
  <tableColumns count="6">
    <tableColumn id="1" name="толщина, фрезеровка, вид фасада"/>
    <tableColumn id="2" name="Лайт 1"/>
    <tableColumn id="3" name="Перфект 2"/>
    <tableColumn id="4" name="Медиум 3"/>
    <tableColumn id="5" name="Делюкс 4"/>
    <tableColumn id="6" name="Лакшери 5"/>
  </tableColumns>
  <tableStyleInfo name="TableStyleDark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erativno@8stepen.ru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2.57421875" style="0" bestFit="1" customWidth="1"/>
    <col min="3" max="3" width="12.28125" style="0" customWidth="1"/>
    <col min="4" max="4" width="13.7109375" style="0" customWidth="1"/>
    <col min="5" max="5" width="14.140625" style="0" customWidth="1"/>
    <col min="6" max="6" width="12.8515625" style="0" customWidth="1"/>
    <col min="7" max="7" width="14.00390625" style="0" customWidth="1"/>
    <col min="8" max="8" width="5.00390625" style="0" customWidth="1"/>
  </cols>
  <sheetData>
    <row r="1" spans="1:5" ht="18" customHeight="1">
      <c r="A1" s="96">
        <v>1</v>
      </c>
      <c r="C1" s="80" t="s">
        <v>395</v>
      </c>
      <c r="E1" s="81" t="s">
        <v>396</v>
      </c>
    </row>
    <row r="2" ht="12.75">
      <c r="B2" s="107"/>
    </row>
    <row r="3" spans="2:7" ht="20.25">
      <c r="B3" s="107"/>
      <c r="C3" s="108" t="s">
        <v>383</v>
      </c>
      <c r="D3" s="108"/>
      <c r="E3" s="108"/>
      <c r="F3" s="108"/>
      <c r="G3" s="108"/>
    </row>
    <row r="4" ht="12.75">
      <c r="B4" s="107"/>
    </row>
    <row r="5" spans="2:7" ht="12.75">
      <c r="B5" s="107"/>
      <c r="F5" s="109">
        <v>42948</v>
      </c>
      <c r="G5" s="107"/>
    </row>
    <row r="6" ht="13.5" thickBot="1">
      <c r="B6" s="50" t="s">
        <v>384</v>
      </c>
    </row>
    <row r="7" spans="2:7" ht="17.25" customHeight="1">
      <c r="B7" s="67" t="s">
        <v>366</v>
      </c>
      <c r="C7" s="104" t="s">
        <v>0</v>
      </c>
      <c r="D7" s="105"/>
      <c r="E7" s="105"/>
      <c r="F7" s="105"/>
      <c r="G7" s="106"/>
    </row>
    <row r="8" spans="2:7" ht="13.5" thickBot="1">
      <c r="B8" s="68" t="s">
        <v>385</v>
      </c>
      <c r="C8" s="69" t="s">
        <v>361</v>
      </c>
      <c r="D8" s="70" t="s">
        <v>362</v>
      </c>
      <c r="E8" s="70" t="s">
        <v>363</v>
      </c>
      <c r="F8" s="70" t="s">
        <v>364</v>
      </c>
      <c r="G8" s="71" t="s">
        <v>365</v>
      </c>
    </row>
    <row r="9" spans="2:7" ht="18" thickBot="1">
      <c r="B9" s="53"/>
      <c r="C9" s="54" t="s">
        <v>367</v>
      </c>
      <c r="D9" s="55"/>
      <c r="E9" s="55"/>
      <c r="F9" s="55"/>
      <c r="G9" s="56"/>
    </row>
    <row r="10" spans="2:7" ht="13.5" thickTop="1">
      <c r="B10" s="57" t="s">
        <v>370</v>
      </c>
      <c r="C10" s="58">
        <f>PRODUCT(1762,A1)</f>
        <v>1762</v>
      </c>
      <c r="D10" s="58">
        <f>PRODUCT(1970,A1)</f>
        <v>1970</v>
      </c>
      <c r="E10" s="58">
        <f>PRODUCT(2119,A1)</f>
        <v>2119</v>
      </c>
      <c r="F10" s="58">
        <f>PRODUCT(2613,A1)</f>
        <v>2613</v>
      </c>
      <c r="G10" s="59">
        <f>PRODUCT(4095,A1)</f>
        <v>4095</v>
      </c>
    </row>
    <row r="11" spans="2:7" ht="12.75">
      <c r="B11" s="60" t="s">
        <v>369</v>
      </c>
      <c r="C11" s="61">
        <f>PRODUCT(2113,A1)</f>
        <v>2113</v>
      </c>
      <c r="D11" s="61">
        <f>PRODUCT(2379,A1)</f>
        <v>2379</v>
      </c>
      <c r="E11" s="61">
        <f>PRODUCT(2561,A1)</f>
        <v>2561</v>
      </c>
      <c r="F11" s="58">
        <f>PRODUCT(2828,A1)</f>
        <v>2828</v>
      </c>
      <c r="G11" s="59">
        <f>PRODUCT(4199,A1)</f>
        <v>4199</v>
      </c>
    </row>
    <row r="12" spans="2:7" ht="12.75">
      <c r="B12" s="57" t="s">
        <v>368</v>
      </c>
      <c r="C12" s="58">
        <f>PRODUCT(2379,A1)</f>
        <v>2379</v>
      </c>
      <c r="D12" s="58">
        <f>PRODUCT(2646,A1)</f>
        <v>2646</v>
      </c>
      <c r="E12" s="58">
        <f>PRODUCT(2828,A1)</f>
        <v>2828</v>
      </c>
      <c r="F12" s="58">
        <f>PRODUCT(3088,A1)</f>
        <v>3088</v>
      </c>
      <c r="G12" s="59">
        <f>PRODUCT(4394,A1)</f>
        <v>4394</v>
      </c>
    </row>
    <row r="13" spans="2:7" ht="12.75">
      <c r="B13" s="57" t="s">
        <v>371</v>
      </c>
      <c r="C13" s="58">
        <f>PRODUCT(2425,A1)</f>
        <v>2425</v>
      </c>
      <c r="D13" s="58">
        <f>PRODUCT(2730,A1)</f>
        <v>2730</v>
      </c>
      <c r="E13" s="58">
        <f>PRODUCT(2880,A1)</f>
        <v>2880</v>
      </c>
      <c r="F13" s="58">
        <f>PRODUCT(3107,A1)</f>
        <v>3107</v>
      </c>
      <c r="G13" s="59">
        <f>PRODUCT(4524,A1)</f>
        <v>4524</v>
      </c>
    </row>
    <row r="14" spans="2:7" ht="18" thickBot="1">
      <c r="B14" s="62"/>
      <c r="C14" s="55" t="s">
        <v>2</v>
      </c>
      <c r="D14" s="55"/>
      <c r="E14" s="55"/>
      <c r="F14" s="55"/>
      <c r="G14" s="56"/>
    </row>
    <row r="15" spans="2:7" ht="13.5" thickTop="1">
      <c r="B15" s="57" t="s">
        <v>369</v>
      </c>
      <c r="C15" s="58">
        <f>PRODUCT(9087,A1)</f>
        <v>9087</v>
      </c>
      <c r="D15" s="58">
        <f>PRODUCT(9263,A1)</f>
        <v>9263</v>
      </c>
      <c r="E15" s="58">
        <f>PRODUCT(9984,A1)</f>
        <v>9984</v>
      </c>
      <c r="F15" s="58">
        <f>PRODUCT(11570,A1)</f>
        <v>11570</v>
      </c>
      <c r="G15" s="59">
        <f>PRODUCT(14300,A1)</f>
        <v>14300</v>
      </c>
    </row>
    <row r="16" spans="2:7" ht="12.75">
      <c r="B16" s="57" t="s">
        <v>368</v>
      </c>
      <c r="C16" s="58">
        <f>PRODUCT(9094,A1)</f>
        <v>9094</v>
      </c>
      <c r="D16" s="58">
        <f>PRODUCT(9457,A1)</f>
        <v>9457</v>
      </c>
      <c r="E16" s="58">
        <f>PRODUCT(10179,A1)</f>
        <v>10179</v>
      </c>
      <c r="F16" s="58">
        <f>PRODUCT(11765,A1)</f>
        <v>11765</v>
      </c>
      <c r="G16" s="59">
        <f>PRODUCT(14495,A1)</f>
        <v>14495</v>
      </c>
    </row>
    <row r="17" spans="2:7" ht="18" thickBot="1">
      <c r="B17" s="62"/>
      <c r="C17" s="55" t="s">
        <v>372</v>
      </c>
      <c r="D17" s="55"/>
      <c r="E17" s="55"/>
      <c r="F17" s="55"/>
      <c r="G17" s="56"/>
    </row>
    <row r="18" spans="2:7" ht="13.5" thickTop="1">
      <c r="B18" s="57" t="s">
        <v>373</v>
      </c>
      <c r="C18" s="58">
        <f>PRODUCT(3582,A1)</f>
        <v>3582</v>
      </c>
      <c r="D18" s="58">
        <f>PRODUCT(4138,A1)</f>
        <v>4138</v>
      </c>
      <c r="E18" s="58">
        <f>PRODUCT(4599,A1)</f>
        <v>4599</v>
      </c>
      <c r="F18" s="58">
        <f>PRODUCT(4905,A1)</f>
        <v>4905</v>
      </c>
      <c r="G18" s="59">
        <f>PRODUCT(6131,A1)</f>
        <v>6131</v>
      </c>
    </row>
    <row r="19" spans="2:7" ht="12.75">
      <c r="B19" s="57" t="s">
        <v>374</v>
      </c>
      <c r="C19" s="58">
        <f>PRODUCT(3443,A1)</f>
        <v>3443</v>
      </c>
      <c r="D19" s="58">
        <f>PRODUCT(3908,A1)</f>
        <v>3908</v>
      </c>
      <c r="E19" s="58">
        <f>PRODUCT(4368,A1)</f>
        <v>4368</v>
      </c>
      <c r="F19" s="58">
        <f>PRODUCT(4675,A1)</f>
        <v>4675</v>
      </c>
      <c r="G19" s="59">
        <f>PRODUCT(5901,A1)</f>
        <v>5901</v>
      </c>
    </row>
    <row r="20" spans="2:7" ht="12.75">
      <c r="B20" s="63" t="s">
        <v>375</v>
      </c>
      <c r="C20" s="58">
        <f>PRODUCT(10244,A1)</f>
        <v>10244</v>
      </c>
      <c r="D20" s="58">
        <f>PRODUCT(11698,A1)</f>
        <v>11698</v>
      </c>
      <c r="E20" s="58">
        <f>PRODUCT(12612,A1)</f>
        <v>12612</v>
      </c>
      <c r="F20" s="58">
        <f>PRODUCT(14623,A1)</f>
        <v>14623</v>
      </c>
      <c r="G20" s="59">
        <f>PRODUCT(18278,A1)</f>
        <v>18278</v>
      </c>
    </row>
    <row r="21" spans="2:7" ht="18" thickBot="1">
      <c r="B21" s="62"/>
      <c r="C21" s="55" t="s">
        <v>376</v>
      </c>
      <c r="D21" s="55"/>
      <c r="E21" s="55"/>
      <c r="F21" s="55"/>
      <c r="G21" s="56"/>
    </row>
    <row r="22" spans="2:7" ht="13.5" thickTop="1">
      <c r="B22" s="57" t="s">
        <v>377</v>
      </c>
      <c r="C22" s="58">
        <f>PRODUCT(3590,A1)</f>
        <v>3590</v>
      </c>
      <c r="D22" s="58">
        <f>PRODUCT(4047,A1)</f>
        <v>4047</v>
      </c>
      <c r="E22" s="58">
        <f>PRODUCT(4270,A1)</f>
        <v>4270</v>
      </c>
      <c r="F22" s="58">
        <f>PRODUCT(3998,A1)</f>
        <v>3998</v>
      </c>
      <c r="G22" s="59">
        <f>PRODUCT(7553,A1)</f>
        <v>7553</v>
      </c>
    </row>
    <row r="23" spans="2:7" ht="12.75">
      <c r="B23" s="57" t="s">
        <v>10</v>
      </c>
      <c r="C23" s="58">
        <f>PRODUCT(5020,A1)</f>
        <v>5020</v>
      </c>
      <c r="D23" s="58">
        <f>PRODUCT(5477,A1)</f>
        <v>5477</v>
      </c>
      <c r="E23" s="58">
        <f>PRODUCT(5700,A1)</f>
        <v>5700</v>
      </c>
      <c r="F23" s="58">
        <f>PRODUCT(6312,A1)</f>
        <v>6312</v>
      </c>
      <c r="G23" s="59">
        <f>PRODUCT(8983,A1)</f>
        <v>8983</v>
      </c>
    </row>
    <row r="24" spans="2:7" ht="12.75">
      <c r="B24" s="63" t="s">
        <v>11</v>
      </c>
      <c r="C24" s="58">
        <f>PRODUCT(12275,A1)</f>
        <v>12275</v>
      </c>
      <c r="D24" s="58">
        <f>PRODUCT(17358,A1)</f>
        <v>17358</v>
      </c>
      <c r="E24" s="58">
        <f>PRODUCT(19979,A1)</f>
        <v>19979</v>
      </c>
      <c r="F24" s="58">
        <f>PRODUCT(20968,A1)</f>
        <v>20968</v>
      </c>
      <c r="G24" s="59">
        <f>PRODUCT(31681,A1)</f>
        <v>31681</v>
      </c>
    </row>
    <row r="25" spans="2:7" ht="18" thickBot="1">
      <c r="B25" s="62"/>
      <c r="C25" s="55" t="s">
        <v>1</v>
      </c>
      <c r="D25" s="55"/>
      <c r="E25" s="55"/>
      <c r="F25" s="55"/>
      <c r="G25" s="56"/>
    </row>
    <row r="26" spans="2:7" ht="13.5" thickTop="1">
      <c r="B26" s="57" t="s">
        <v>378</v>
      </c>
      <c r="C26" s="58">
        <f>PRODUCT(598,A1)</f>
        <v>598</v>
      </c>
      <c r="D26" s="58">
        <f>PRODUCT(714,A1)</f>
        <v>714</v>
      </c>
      <c r="E26" s="58">
        <f>PRODUCT(791,A1)</f>
        <v>791</v>
      </c>
      <c r="F26" s="58">
        <f>PRODUCT(907,A1)</f>
        <v>907</v>
      </c>
      <c r="G26" s="59">
        <f>PRODUCT(1433,A1)</f>
        <v>1433</v>
      </c>
    </row>
    <row r="27" spans="2:7" ht="12.75">
      <c r="B27" s="57" t="s">
        <v>379</v>
      </c>
      <c r="C27" s="58">
        <f>PRODUCT(1475,A1)</f>
        <v>1475</v>
      </c>
      <c r="D27" s="58">
        <f>PRODUCT(1588,A1)</f>
        <v>1588</v>
      </c>
      <c r="E27" s="58">
        <f>PRODUCT(1761,A1)</f>
        <v>1761</v>
      </c>
      <c r="F27" s="58">
        <f>PRODUCT(1999,A1)</f>
        <v>1999</v>
      </c>
      <c r="G27" s="59">
        <f>PRODUCT(3146,A1)</f>
        <v>3146</v>
      </c>
    </row>
    <row r="28" spans="2:7" ht="12.75">
      <c r="B28" s="63" t="s">
        <v>380</v>
      </c>
      <c r="C28" s="58">
        <f>PRODUCT(1216,A1)</f>
        <v>1216</v>
      </c>
      <c r="D28" s="58">
        <f>PRODUCT(1312,A1)</f>
        <v>1312</v>
      </c>
      <c r="E28" s="58">
        <f>PRODUCT(1463,A1)</f>
        <v>1463</v>
      </c>
      <c r="F28" s="58">
        <f>PRODUCT(1655,A1)</f>
        <v>1655</v>
      </c>
      <c r="G28" s="59">
        <f>PRODUCT(2689,A1)</f>
        <v>2689</v>
      </c>
    </row>
    <row r="29" spans="2:7" ht="12.75">
      <c r="B29" s="57" t="s">
        <v>381</v>
      </c>
      <c r="C29" s="58">
        <f>PRODUCT(323,A1)</f>
        <v>323</v>
      </c>
      <c r="D29" s="58">
        <f>PRODUCT(379,A1)</f>
        <v>379</v>
      </c>
      <c r="E29" s="58">
        <f>PRODUCT(454,A1)</f>
        <v>454</v>
      </c>
      <c r="F29" s="58">
        <f>PRODUCT(557,A1)</f>
        <v>557</v>
      </c>
      <c r="G29" s="59">
        <f>PRODUCT(907,A1)</f>
        <v>907</v>
      </c>
    </row>
    <row r="30" spans="2:7" ht="13.5" thickBot="1">
      <c r="B30" s="64" t="s">
        <v>382</v>
      </c>
      <c r="C30" s="65">
        <f>PRODUCT(436,A1)</f>
        <v>436</v>
      </c>
      <c r="D30" s="65">
        <f>PRODUCT(510,A1)</f>
        <v>510</v>
      </c>
      <c r="E30" s="65">
        <f>PRODUCT(613,A1)</f>
        <v>613</v>
      </c>
      <c r="F30" s="65">
        <f>PRODUCT(752,A1)</f>
        <v>752</v>
      </c>
      <c r="G30" s="66">
        <f>PRODUCT(1224,A1)</f>
        <v>1224</v>
      </c>
    </row>
    <row r="31" ht="13.5" thickBot="1"/>
    <row r="32" spans="2:7" ht="24.75" customHeight="1">
      <c r="B32" s="104" t="s">
        <v>391</v>
      </c>
      <c r="C32" s="105"/>
      <c r="D32" s="105"/>
      <c r="E32" s="105"/>
      <c r="F32" s="105"/>
      <c r="G32" s="106"/>
    </row>
    <row r="33" spans="2:7" ht="12.75">
      <c r="B33" s="74" t="s">
        <v>7</v>
      </c>
      <c r="C33" s="102" t="s">
        <v>386</v>
      </c>
      <c r="D33" s="102"/>
      <c r="E33" s="102"/>
      <c r="F33" s="102"/>
      <c r="G33" s="75">
        <f>PRODUCT(650,A1)</f>
        <v>650</v>
      </c>
    </row>
    <row r="34" spans="2:7" ht="12.75">
      <c r="B34" s="74" t="s">
        <v>389</v>
      </c>
      <c r="C34" s="102" t="s">
        <v>387</v>
      </c>
      <c r="D34" s="102"/>
      <c r="E34" s="102"/>
      <c r="F34" s="102"/>
      <c r="G34" s="75">
        <f>PRODUCT(2080,A1)</f>
        <v>2080</v>
      </c>
    </row>
    <row r="35" spans="2:7" ht="12.75">
      <c r="B35" s="74" t="s">
        <v>388</v>
      </c>
      <c r="C35" s="102" t="s">
        <v>386</v>
      </c>
      <c r="D35" s="102"/>
      <c r="E35" s="102"/>
      <c r="F35" s="102"/>
      <c r="G35" s="75">
        <f>PRODUCT(260,A1)</f>
        <v>260</v>
      </c>
    </row>
    <row r="36" spans="2:7" ht="12.75">
      <c r="B36" s="76" t="s">
        <v>8</v>
      </c>
      <c r="C36" s="101" t="s">
        <v>390</v>
      </c>
      <c r="D36" s="101"/>
      <c r="E36" s="101"/>
      <c r="F36" s="101"/>
      <c r="G36" s="77">
        <v>0.35</v>
      </c>
    </row>
    <row r="37" spans="2:7" ht="12.75">
      <c r="B37" s="76" t="s">
        <v>12</v>
      </c>
      <c r="C37" s="101" t="s">
        <v>390</v>
      </c>
      <c r="D37" s="101"/>
      <c r="E37" s="101"/>
      <c r="F37" s="101"/>
      <c r="G37" s="77">
        <v>0.6</v>
      </c>
    </row>
    <row r="38" spans="2:7" ht="12.75">
      <c r="B38" s="76" t="s">
        <v>3</v>
      </c>
      <c r="C38" s="101" t="s">
        <v>390</v>
      </c>
      <c r="D38" s="101"/>
      <c r="E38" s="101"/>
      <c r="F38" s="101"/>
      <c r="G38" s="77">
        <v>0.3</v>
      </c>
    </row>
    <row r="39" spans="2:7" ht="12.75">
      <c r="B39" s="76" t="s">
        <v>4</v>
      </c>
      <c r="C39" s="101" t="s">
        <v>390</v>
      </c>
      <c r="D39" s="101"/>
      <c r="E39" s="101"/>
      <c r="F39" s="101"/>
      <c r="G39" s="77">
        <v>0.1</v>
      </c>
    </row>
    <row r="40" spans="2:7" ht="12.75">
      <c r="B40" s="76" t="s">
        <v>5</v>
      </c>
      <c r="C40" s="101" t="s">
        <v>390</v>
      </c>
      <c r="D40" s="101"/>
      <c r="E40" s="101"/>
      <c r="F40" s="101"/>
      <c r="G40" s="77">
        <v>0.1</v>
      </c>
    </row>
    <row r="41" spans="2:7" ht="12.75">
      <c r="B41" s="76" t="s">
        <v>6</v>
      </c>
      <c r="C41" s="101" t="s">
        <v>390</v>
      </c>
      <c r="D41" s="101"/>
      <c r="E41" s="101"/>
      <c r="F41" s="101"/>
      <c r="G41" s="77">
        <v>0.1</v>
      </c>
    </row>
    <row r="42" spans="2:7" ht="12.75">
      <c r="B42" s="74" t="s">
        <v>9</v>
      </c>
      <c r="C42" s="102" t="s">
        <v>386</v>
      </c>
      <c r="D42" s="102"/>
      <c r="E42" s="102"/>
      <c r="F42" s="102"/>
      <c r="G42" s="75">
        <f>PRODUCT(130,A1)</f>
        <v>130</v>
      </c>
    </row>
    <row r="43" spans="2:7" ht="12.75">
      <c r="B43" s="76" t="s">
        <v>392</v>
      </c>
      <c r="C43" s="101" t="s">
        <v>390</v>
      </c>
      <c r="D43" s="101"/>
      <c r="E43" s="101"/>
      <c r="F43" s="101"/>
      <c r="G43" s="77">
        <v>0.6</v>
      </c>
    </row>
    <row r="44" spans="2:7" ht="12.75">
      <c r="B44" s="122" t="s">
        <v>398</v>
      </c>
      <c r="C44" s="124" t="s">
        <v>390</v>
      </c>
      <c r="D44" s="125"/>
      <c r="E44" s="125"/>
      <c r="F44" s="126"/>
      <c r="G44" s="123">
        <v>0.35</v>
      </c>
    </row>
    <row r="45" spans="2:7" ht="13.5" thickBot="1">
      <c r="B45" s="78" t="s">
        <v>393</v>
      </c>
      <c r="C45" s="103" t="s">
        <v>394</v>
      </c>
      <c r="D45" s="103"/>
      <c r="E45" s="103"/>
      <c r="F45" s="103"/>
      <c r="G45" s="79">
        <v>0.2</v>
      </c>
    </row>
    <row r="46" ht="9" customHeight="1"/>
    <row r="47" ht="12.75">
      <c r="B47" s="50" t="s">
        <v>397</v>
      </c>
    </row>
  </sheetData>
  <sheetProtection password="EDFF" sheet="1" objects="1" scenarios="1"/>
  <mergeCells count="17">
    <mergeCell ref="C39:F39"/>
    <mergeCell ref="C7:G7"/>
    <mergeCell ref="B2:B5"/>
    <mergeCell ref="C3:G3"/>
    <mergeCell ref="F5:G5"/>
    <mergeCell ref="B32:G32"/>
    <mergeCell ref="C33:F33"/>
    <mergeCell ref="C40:F40"/>
    <mergeCell ref="C41:F41"/>
    <mergeCell ref="C42:F42"/>
    <mergeCell ref="C43:F43"/>
    <mergeCell ref="C45:F45"/>
    <mergeCell ref="C34:F34"/>
    <mergeCell ref="C35:F35"/>
    <mergeCell ref="C36:F36"/>
    <mergeCell ref="C37:F37"/>
    <mergeCell ref="C38:F38"/>
  </mergeCells>
  <hyperlinks>
    <hyperlink ref="C1" r:id="rId1" display="operativno@8stepen.ru"/>
  </hyperlinks>
  <printOptions/>
  <pageMargins left="0.7" right="0.7" top="0.75" bottom="0.75" header="0.3" footer="0.3"/>
  <pageSetup fitToHeight="1" fitToWidth="1" horizontalDpi="600" verticalDpi="600" orientation="portrait" paperSize="9" scale="74" r:id="rId4"/>
  <drawing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zoomScale="83" zoomScaleNormal="83" zoomScalePageLayoutView="0" workbookViewId="0" topLeftCell="A25">
      <selection activeCell="E25" sqref="E25"/>
    </sheetView>
  </sheetViews>
  <sheetFormatPr defaultColWidth="9.140625" defaultRowHeight="12.75" outlineLevelRow="4"/>
  <cols>
    <col min="1" max="1" width="5.00390625" style="2" customWidth="1"/>
    <col min="2" max="2" width="22.57421875" style="2" bestFit="1" customWidth="1"/>
    <col min="3" max="3" width="9.140625" style="2" customWidth="1"/>
    <col min="4" max="4" width="5.7109375" style="2" customWidth="1"/>
    <col min="5" max="5" width="22.140625" style="2" customWidth="1"/>
    <col min="6" max="6" width="9.140625" style="3" customWidth="1"/>
    <col min="7" max="7" width="4.00390625" style="2" bestFit="1" customWidth="1"/>
    <col min="8" max="8" width="20.8515625" style="2" customWidth="1"/>
    <col min="9" max="9" width="12.140625" style="2" customWidth="1"/>
    <col min="10" max="16384" width="9.140625" style="2" customWidth="1"/>
  </cols>
  <sheetData>
    <row r="1" ht="12.75">
      <c r="H1" s="1"/>
    </row>
    <row r="2" ht="12.75">
      <c r="H2" s="4"/>
    </row>
    <row r="3" spans="2:8" ht="15.75">
      <c r="B3" s="5"/>
      <c r="C3" s="5"/>
      <c r="H3" s="4"/>
    </row>
    <row r="4" ht="11.25" customHeight="1"/>
    <row r="5" spans="2:8" ht="15.75">
      <c r="B5" s="117" t="s">
        <v>360</v>
      </c>
      <c r="C5" s="117"/>
      <c r="D5" s="117"/>
      <c r="E5" s="117"/>
      <c r="F5" s="117"/>
      <c r="G5" s="117"/>
      <c r="H5" s="117"/>
    </row>
    <row r="6" ht="13.5" thickBot="1"/>
    <row r="7" spans="1:9" ht="12.75">
      <c r="A7" s="118" t="s">
        <v>13</v>
      </c>
      <c r="B7" s="119"/>
      <c r="C7" s="120"/>
      <c r="D7" s="118" t="s">
        <v>14</v>
      </c>
      <c r="E7" s="119"/>
      <c r="F7" s="120"/>
      <c r="G7" s="121" t="s">
        <v>15</v>
      </c>
      <c r="H7" s="119"/>
      <c r="I7" s="120"/>
    </row>
    <row r="8" spans="1:9" ht="12.75">
      <c r="A8" s="6" t="s">
        <v>16</v>
      </c>
      <c r="B8" s="7" t="s">
        <v>17</v>
      </c>
      <c r="C8" s="8" t="s">
        <v>18</v>
      </c>
      <c r="D8" s="6" t="s">
        <v>16</v>
      </c>
      <c r="E8" s="7" t="s">
        <v>17</v>
      </c>
      <c r="F8" s="8" t="s">
        <v>18</v>
      </c>
      <c r="G8" s="9" t="s">
        <v>16</v>
      </c>
      <c r="H8" s="7" t="s">
        <v>17</v>
      </c>
      <c r="I8" s="8" t="s">
        <v>18</v>
      </c>
    </row>
    <row r="9" spans="1:9" ht="12.75" outlineLevel="4">
      <c r="A9" s="10">
        <v>1</v>
      </c>
      <c r="B9" s="11" t="s">
        <v>19</v>
      </c>
      <c r="C9" s="13" t="s">
        <v>20</v>
      </c>
      <c r="D9" s="12">
        <v>63</v>
      </c>
      <c r="E9" s="11" t="s">
        <v>21</v>
      </c>
      <c r="F9" s="13" t="s">
        <v>22</v>
      </c>
      <c r="G9" s="14">
        <v>98</v>
      </c>
      <c r="H9" s="15" t="s">
        <v>23</v>
      </c>
      <c r="I9" s="16" t="s">
        <v>24</v>
      </c>
    </row>
    <row r="10" spans="1:9" ht="12.75" outlineLevel="4">
      <c r="A10" s="10">
        <v>2</v>
      </c>
      <c r="B10" s="15" t="s">
        <v>25</v>
      </c>
      <c r="C10" s="16">
        <v>14027</v>
      </c>
      <c r="D10" s="12">
        <v>64</v>
      </c>
      <c r="E10" s="11" t="s">
        <v>26</v>
      </c>
      <c r="F10" s="13" t="s">
        <v>27</v>
      </c>
      <c r="G10" s="14">
        <v>99</v>
      </c>
      <c r="H10" s="11" t="s">
        <v>28</v>
      </c>
      <c r="I10" s="13" t="s">
        <v>29</v>
      </c>
    </row>
    <row r="11" spans="1:9" ht="12.75" outlineLevel="4">
      <c r="A11" s="10">
        <v>3</v>
      </c>
      <c r="B11" s="17" t="s">
        <v>30</v>
      </c>
      <c r="C11" s="19">
        <v>8195</v>
      </c>
      <c r="D11" s="12">
        <v>65</v>
      </c>
      <c r="E11" s="11" t="s">
        <v>31</v>
      </c>
      <c r="F11" s="13" t="s">
        <v>32</v>
      </c>
      <c r="G11" s="14">
        <v>100</v>
      </c>
      <c r="H11" s="15" t="s">
        <v>33</v>
      </c>
      <c r="I11" s="16" t="s">
        <v>34</v>
      </c>
    </row>
    <row r="12" spans="1:9" ht="12.75" outlineLevel="4">
      <c r="A12" s="10">
        <v>4</v>
      </c>
      <c r="B12" s="11" t="s">
        <v>35</v>
      </c>
      <c r="C12" s="13">
        <v>33</v>
      </c>
      <c r="D12" s="12">
        <v>66</v>
      </c>
      <c r="E12" s="11" t="s">
        <v>36</v>
      </c>
      <c r="F12" s="13" t="s">
        <v>37</v>
      </c>
      <c r="G12" s="14">
        <v>101</v>
      </c>
      <c r="H12" s="15" t="s">
        <v>38</v>
      </c>
      <c r="I12" s="16" t="s">
        <v>39</v>
      </c>
    </row>
    <row r="13" spans="1:9" ht="12.75" outlineLevel="4">
      <c r="A13" s="10">
        <v>5</v>
      </c>
      <c r="B13" s="11" t="s">
        <v>40</v>
      </c>
      <c r="C13" s="13">
        <v>35</v>
      </c>
      <c r="D13" s="12">
        <v>67</v>
      </c>
      <c r="E13" s="11" t="s">
        <v>41</v>
      </c>
      <c r="F13" s="13" t="s">
        <v>42</v>
      </c>
      <c r="G13" s="14">
        <v>102</v>
      </c>
      <c r="H13" s="15" t="s">
        <v>43</v>
      </c>
      <c r="I13" s="16" t="s">
        <v>44</v>
      </c>
    </row>
    <row r="14" spans="1:9" ht="12.75" outlineLevel="4">
      <c r="A14" s="10">
        <v>6</v>
      </c>
      <c r="B14" s="15" t="s">
        <v>45</v>
      </c>
      <c r="C14" s="13" t="s">
        <v>46</v>
      </c>
      <c r="D14" s="12">
        <v>68</v>
      </c>
      <c r="E14" s="18" t="s">
        <v>47</v>
      </c>
      <c r="F14" s="19">
        <v>1603</v>
      </c>
      <c r="G14" s="14">
        <v>103</v>
      </c>
      <c r="H14" s="20" t="s">
        <v>48</v>
      </c>
      <c r="I14" s="21" t="s">
        <v>49</v>
      </c>
    </row>
    <row r="15" spans="1:9" ht="12.75" outlineLevel="4">
      <c r="A15" s="10">
        <v>7</v>
      </c>
      <c r="B15" s="15" t="s">
        <v>50</v>
      </c>
      <c r="C15" s="16">
        <v>14046</v>
      </c>
      <c r="D15" s="12">
        <v>69</v>
      </c>
      <c r="E15" s="11" t="s">
        <v>51</v>
      </c>
      <c r="F15" s="13" t="s">
        <v>52</v>
      </c>
      <c r="G15" s="14">
        <v>104</v>
      </c>
      <c r="H15" s="11" t="s">
        <v>53</v>
      </c>
      <c r="I15" s="13" t="s">
        <v>54</v>
      </c>
    </row>
    <row r="16" spans="1:9" ht="12.75" outlineLevel="4">
      <c r="A16" s="10">
        <v>8</v>
      </c>
      <c r="B16" s="15" t="s">
        <v>55</v>
      </c>
      <c r="C16" s="13" t="s">
        <v>56</v>
      </c>
      <c r="D16" s="12">
        <v>70</v>
      </c>
      <c r="E16" s="15" t="s">
        <v>57</v>
      </c>
      <c r="F16" s="13">
        <v>3717</v>
      </c>
      <c r="G16" s="14">
        <v>105</v>
      </c>
      <c r="H16" s="22" t="s">
        <v>58</v>
      </c>
      <c r="I16" s="16" t="s">
        <v>59</v>
      </c>
    </row>
    <row r="17" spans="1:9" ht="12.75" outlineLevel="4">
      <c r="A17" s="10">
        <v>9</v>
      </c>
      <c r="B17" s="11" t="s">
        <v>60</v>
      </c>
      <c r="C17" s="13" t="s">
        <v>61</v>
      </c>
      <c r="D17" s="12">
        <v>71</v>
      </c>
      <c r="E17" s="15" t="s">
        <v>62</v>
      </c>
      <c r="F17" s="13">
        <v>3727</v>
      </c>
      <c r="G17" s="14">
        <v>106</v>
      </c>
      <c r="H17" s="15" t="s">
        <v>63</v>
      </c>
      <c r="I17" s="16" t="s">
        <v>64</v>
      </c>
    </row>
    <row r="18" spans="1:9" ht="12.75" outlineLevel="4">
      <c r="A18" s="10">
        <v>10</v>
      </c>
      <c r="B18" s="15" t="s">
        <v>65</v>
      </c>
      <c r="C18" s="13" t="s">
        <v>66</v>
      </c>
      <c r="D18" s="12">
        <v>72</v>
      </c>
      <c r="E18" s="15" t="s">
        <v>67</v>
      </c>
      <c r="F18" s="13">
        <v>5537</v>
      </c>
      <c r="G18" s="14">
        <v>107</v>
      </c>
      <c r="H18" s="17" t="s">
        <v>68</v>
      </c>
      <c r="I18" s="21" t="s">
        <v>69</v>
      </c>
    </row>
    <row r="19" spans="1:9" ht="12.75" outlineLevel="4">
      <c r="A19" s="10">
        <v>11</v>
      </c>
      <c r="B19" s="22" t="s">
        <v>70</v>
      </c>
      <c r="C19" s="16">
        <v>8097</v>
      </c>
      <c r="D19" s="12">
        <v>73</v>
      </c>
      <c r="E19" s="11" t="s">
        <v>71</v>
      </c>
      <c r="F19" s="13" t="s">
        <v>72</v>
      </c>
      <c r="G19" s="14">
        <v>108</v>
      </c>
      <c r="H19" s="94" t="s">
        <v>73</v>
      </c>
      <c r="I19" s="93" t="s">
        <v>74</v>
      </c>
    </row>
    <row r="20" spans="1:9" ht="12.75" outlineLevel="4">
      <c r="A20" s="10">
        <v>12</v>
      </c>
      <c r="B20" s="22" t="s">
        <v>75</v>
      </c>
      <c r="C20" s="16">
        <v>8093</v>
      </c>
      <c r="D20" s="12">
        <v>74</v>
      </c>
      <c r="E20" s="15" t="s">
        <v>76</v>
      </c>
      <c r="F20" s="13">
        <v>190</v>
      </c>
      <c r="G20" s="14">
        <v>109</v>
      </c>
      <c r="H20" s="94" t="s">
        <v>77</v>
      </c>
      <c r="I20" s="93">
        <v>7052</v>
      </c>
    </row>
    <row r="21" spans="1:9" ht="12.75" outlineLevel="4">
      <c r="A21" s="10">
        <v>13</v>
      </c>
      <c r="B21" s="15" t="s">
        <v>78</v>
      </c>
      <c r="C21" s="13" t="s">
        <v>79</v>
      </c>
      <c r="D21" s="12">
        <v>75</v>
      </c>
      <c r="E21" s="15" t="s">
        <v>80</v>
      </c>
      <c r="F21" s="13">
        <v>8818</v>
      </c>
      <c r="G21" s="14">
        <v>110</v>
      </c>
      <c r="H21" s="11" t="s">
        <v>81</v>
      </c>
      <c r="I21" s="13" t="s">
        <v>82</v>
      </c>
    </row>
    <row r="22" spans="1:9" ht="12.75" outlineLevel="4">
      <c r="A22" s="10">
        <v>14</v>
      </c>
      <c r="B22" s="11" t="s">
        <v>83</v>
      </c>
      <c r="C22" s="13" t="s">
        <v>84</v>
      </c>
      <c r="D22" s="12">
        <v>76</v>
      </c>
      <c r="E22" s="15" t="s">
        <v>85</v>
      </c>
      <c r="F22" s="13" t="s">
        <v>86</v>
      </c>
      <c r="G22" s="14">
        <v>111</v>
      </c>
      <c r="H22" s="11" t="s">
        <v>87</v>
      </c>
      <c r="I22" s="13" t="s">
        <v>88</v>
      </c>
    </row>
    <row r="23" spans="1:9" ht="12.75" outlineLevel="4">
      <c r="A23" s="10">
        <v>15</v>
      </c>
      <c r="B23" s="15" t="s">
        <v>89</v>
      </c>
      <c r="C23" s="13" t="s">
        <v>90</v>
      </c>
      <c r="D23" s="12">
        <v>77</v>
      </c>
      <c r="E23" s="11" t="s">
        <v>91</v>
      </c>
      <c r="F23" s="13">
        <v>3393</v>
      </c>
      <c r="G23" s="14">
        <v>112</v>
      </c>
      <c r="H23" s="23" t="s">
        <v>92</v>
      </c>
      <c r="I23" s="13" t="s">
        <v>93</v>
      </c>
    </row>
    <row r="24" spans="1:9" ht="12.75" outlineLevel="4">
      <c r="A24" s="10">
        <v>16</v>
      </c>
      <c r="B24" s="11" t="s">
        <v>94</v>
      </c>
      <c r="C24" s="13">
        <v>8309</v>
      </c>
      <c r="D24" s="12">
        <v>78</v>
      </c>
      <c r="E24" s="94" t="s">
        <v>95</v>
      </c>
      <c r="F24" s="93">
        <v>3430</v>
      </c>
      <c r="G24" s="14">
        <v>113</v>
      </c>
      <c r="H24" s="11" t="s">
        <v>85</v>
      </c>
      <c r="I24" s="13" t="s">
        <v>96</v>
      </c>
    </row>
    <row r="25" spans="1:9" ht="12.75" outlineLevel="4">
      <c r="A25" s="10">
        <v>17</v>
      </c>
      <c r="B25" s="11" t="s">
        <v>97</v>
      </c>
      <c r="C25" s="13" t="s">
        <v>98</v>
      </c>
      <c r="D25" s="12">
        <v>79</v>
      </c>
      <c r="E25" s="11" t="s">
        <v>99</v>
      </c>
      <c r="F25" s="13">
        <v>3443</v>
      </c>
      <c r="G25" s="14">
        <v>114</v>
      </c>
      <c r="H25" s="11" t="s">
        <v>100</v>
      </c>
      <c r="I25" s="13" t="s">
        <v>101</v>
      </c>
    </row>
    <row r="26" spans="1:9" ht="12.75" outlineLevel="4">
      <c r="A26" s="10">
        <v>18</v>
      </c>
      <c r="B26" s="18" t="s">
        <v>102</v>
      </c>
      <c r="C26" s="19" t="s">
        <v>103</v>
      </c>
      <c r="D26" s="12">
        <v>80</v>
      </c>
      <c r="E26" s="15" t="s">
        <v>104</v>
      </c>
      <c r="F26" s="16" t="s">
        <v>105</v>
      </c>
      <c r="G26" s="14">
        <v>115</v>
      </c>
      <c r="H26" s="18" t="s">
        <v>106</v>
      </c>
      <c r="I26" s="19" t="s">
        <v>107</v>
      </c>
    </row>
    <row r="27" spans="1:9" ht="12.75" outlineLevel="4">
      <c r="A27" s="10">
        <v>19</v>
      </c>
      <c r="B27" s="22" t="s">
        <v>108</v>
      </c>
      <c r="C27" s="16">
        <v>14077</v>
      </c>
      <c r="D27" s="12">
        <v>81</v>
      </c>
      <c r="E27" s="15" t="s">
        <v>109</v>
      </c>
      <c r="F27" s="13" t="s">
        <v>110</v>
      </c>
      <c r="G27" s="14">
        <v>116</v>
      </c>
      <c r="H27" s="11" t="s">
        <v>111</v>
      </c>
      <c r="I27" s="13" t="s">
        <v>112</v>
      </c>
    </row>
    <row r="28" spans="1:9" ht="12.75" outlineLevel="4">
      <c r="A28" s="10">
        <v>20</v>
      </c>
      <c r="B28" s="11" t="s">
        <v>113</v>
      </c>
      <c r="C28" s="13" t="s">
        <v>114</v>
      </c>
      <c r="D28" s="12">
        <v>82</v>
      </c>
      <c r="E28" s="15" t="s">
        <v>115</v>
      </c>
      <c r="F28" s="16" t="s">
        <v>116</v>
      </c>
      <c r="G28" s="14">
        <v>117</v>
      </c>
      <c r="H28" s="15" t="s">
        <v>104</v>
      </c>
      <c r="I28" s="16" t="s">
        <v>117</v>
      </c>
    </row>
    <row r="29" spans="1:9" ht="12.75" outlineLevel="4">
      <c r="A29" s="10">
        <v>21</v>
      </c>
      <c r="B29" s="11" t="s">
        <v>118</v>
      </c>
      <c r="C29" s="13" t="s">
        <v>119</v>
      </c>
      <c r="D29" s="12">
        <v>83</v>
      </c>
      <c r="E29" s="15" t="s">
        <v>120</v>
      </c>
      <c r="F29" s="16">
        <v>9049</v>
      </c>
      <c r="G29" s="14">
        <v>118</v>
      </c>
      <c r="H29" s="22" t="s">
        <v>121</v>
      </c>
      <c r="I29" s="16" t="s">
        <v>122</v>
      </c>
    </row>
    <row r="30" spans="1:9" ht="12.75" outlineLevel="4">
      <c r="A30" s="10">
        <v>22</v>
      </c>
      <c r="B30" s="22" t="s">
        <v>123</v>
      </c>
      <c r="C30" s="16">
        <v>14076</v>
      </c>
      <c r="D30" s="12">
        <v>84</v>
      </c>
      <c r="E30" s="15" t="s">
        <v>124</v>
      </c>
      <c r="F30" s="16" t="s">
        <v>125</v>
      </c>
      <c r="G30" s="14">
        <v>119</v>
      </c>
      <c r="H30" s="22" t="s">
        <v>126</v>
      </c>
      <c r="I30" s="16" t="s">
        <v>127</v>
      </c>
    </row>
    <row r="31" spans="1:9" ht="12.75" outlineLevel="4">
      <c r="A31" s="10">
        <v>23</v>
      </c>
      <c r="B31" s="15" t="s">
        <v>128</v>
      </c>
      <c r="C31" s="16">
        <v>5028</v>
      </c>
      <c r="D31" s="12">
        <v>85</v>
      </c>
      <c r="E31" s="15" t="s">
        <v>129</v>
      </c>
      <c r="F31" s="16" t="s">
        <v>130</v>
      </c>
      <c r="G31" s="14">
        <v>120</v>
      </c>
      <c r="H31" s="11" t="s">
        <v>131</v>
      </c>
      <c r="I31" s="13">
        <v>440</v>
      </c>
    </row>
    <row r="32" spans="1:9" ht="12.75" outlineLevel="4">
      <c r="A32" s="10">
        <v>24</v>
      </c>
      <c r="B32" s="18" t="s">
        <v>132</v>
      </c>
      <c r="C32" s="19" t="s">
        <v>133</v>
      </c>
      <c r="D32" s="12">
        <v>86</v>
      </c>
      <c r="E32" s="15" t="s">
        <v>134</v>
      </c>
      <c r="F32" s="13" t="s">
        <v>135</v>
      </c>
      <c r="G32" s="14">
        <v>121</v>
      </c>
      <c r="H32" s="11" t="s">
        <v>136</v>
      </c>
      <c r="I32" s="13" t="s">
        <v>137</v>
      </c>
    </row>
    <row r="33" spans="1:9" ht="12.75" outlineLevel="4">
      <c r="A33" s="10">
        <v>25</v>
      </c>
      <c r="B33" s="18" t="s">
        <v>138</v>
      </c>
      <c r="C33" s="19" t="s">
        <v>139</v>
      </c>
      <c r="D33" s="12">
        <v>87</v>
      </c>
      <c r="E33" s="15" t="s">
        <v>140</v>
      </c>
      <c r="F33" s="13" t="s">
        <v>141</v>
      </c>
      <c r="G33" s="14">
        <v>122</v>
      </c>
      <c r="H33" s="11" t="s">
        <v>142</v>
      </c>
      <c r="I33" s="13" t="s">
        <v>143</v>
      </c>
    </row>
    <row r="34" spans="1:9" ht="12.75" outlineLevel="4">
      <c r="A34" s="10">
        <v>26</v>
      </c>
      <c r="B34" s="15" t="s">
        <v>144</v>
      </c>
      <c r="C34" s="16">
        <v>5029</v>
      </c>
      <c r="D34" s="12">
        <v>88</v>
      </c>
      <c r="E34" s="17" t="s">
        <v>145</v>
      </c>
      <c r="F34" s="21">
        <v>473</v>
      </c>
      <c r="G34" s="14">
        <v>123</v>
      </c>
      <c r="H34" s="15" t="s">
        <v>146</v>
      </c>
      <c r="I34" s="16" t="s">
        <v>147</v>
      </c>
    </row>
    <row r="35" spans="1:9" ht="12.75" outlineLevel="4">
      <c r="A35" s="10">
        <v>27</v>
      </c>
      <c r="B35" s="15" t="s">
        <v>148</v>
      </c>
      <c r="C35" s="16" t="s">
        <v>149</v>
      </c>
      <c r="D35" s="12">
        <v>89</v>
      </c>
      <c r="E35" s="17" t="s">
        <v>150</v>
      </c>
      <c r="F35" s="19">
        <v>931</v>
      </c>
      <c r="G35" s="14">
        <v>124</v>
      </c>
      <c r="H35" s="22" t="s">
        <v>151</v>
      </c>
      <c r="I35" s="16">
        <v>5043</v>
      </c>
    </row>
    <row r="36" spans="1:9" ht="12.75" outlineLevel="4">
      <c r="A36" s="10">
        <v>28</v>
      </c>
      <c r="B36" s="22" t="s">
        <v>152</v>
      </c>
      <c r="C36" s="16">
        <v>14082</v>
      </c>
      <c r="D36" s="12">
        <v>90</v>
      </c>
      <c r="E36" s="17" t="s">
        <v>153</v>
      </c>
      <c r="F36" s="19">
        <v>3087</v>
      </c>
      <c r="G36" s="14">
        <v>125</v>
      </c>
      <c r="H36" s="22" t="s">
        <v>154</v>
      </c>
      <c r="I36" s="16">
        <v>5049</v>
      </c>
    </row>
    <row r="37" spans="1:9" ht="12.75" outlineLevel="4">
      <c r="A37" s="10">
        <v>29</v>
      </c>
      <c r="B37" s="20" t="s">
        <v>155</v>
      </c>
      <c r="C37" s="21">
        <v>9301</v>
      </c>
      <c r="D37" s="12">
        <v>91</v>
      </c>
      <c r="E37" s="11" t="s">
        <v>156</v>
      </c>
      <c r="F37" s="13">
        <v>405</v>
      </c>
      <c r="G37" s="14">
        <v>126</v>
      </c>
      <c r="H37" s="22" t="s">
        <v>157</v>
      </c>
      <c r="I37" s="16">
        <v>6059</v>
      </c>
    </row>
    <row r="38" spans="1:9" ht="12.75" outlineLevel="4">
      <c r="A38" s="10">
        <v>30</v>
      </c>
      <c r="B38" s="18" t="s">
        <v>158</v>
      </c>
      <c r="C38" s="19">
        <v>11014</v>
      </c>
      <c r="D38" s="12">
        <v>92</v>
      </c>
      <c r="E38" s="11" t="s">
        <v>159</v>
      </c>
      <c r="F38" s="13" t="s">
        <v>160</v>
      </c>
      <c r="G38" s="14">
        <v>127</v>
      </c>
      <c r="H38" s="15" t="s">
        <v>161</v>
      </c>
      <c r="I38" s="16" t="s">
        <v>162</v>
      </c>
    </row>
    <row r="39" spans="1:9" ht="12.75" outlineLevel="4">
      <c r="A39" s="10">
        <v>31</v>
      </c>
      <c r="B39" s="20" t="s">
        <v>163</v>
      </c>
      <c r="C39" s="21">
        <v>11015</v>
      </c>
      <c r="D39" s="12">
        <v>93</v>
      </c>
      <c r="E39" s="15" t="s">
        <v>164</v>
      </c>
      <c r="F39" s="13" t="s">
        <v>165</v>
      </c>
      <c r="G39" s="14">
        <v>128</v>
      </c>
      <c r="H39" s="11" t="s">
        <v>166</v>
      </c>
      <c r="I39" s="13" t="s">
        <v>167</v>
      </c>
    </row>
    <row r="40" spans="1:9" ht="12.75" outlineLevel="4">
      <c r="A40" s="10">
        <v>32</v>
      </c>
      <c r="B40" s="18" t="s">
        <v>168</v>
      </c>
      <c r="C40" s="19">
        <v>955</v>
      </c>
      <c r="D40" s="12">
        <v>94</v>
      </c>
      <c r="E40" s="15" t="s">
        <v>169</v>
      </c>
      <c r="F40" s="13" t="s">
        <v>170</v>
      </c>
      <c r="G40" s="14">
        <v>129</v>
      </c>
      <c r="H40" s="11" t="s">
        <v>171</v>
      </c>
      <c r="I40" s="13" t="s">
        <v>172</v>
      </c>
    </row>
    <row r="41" spans="1:9" ht="12.75" outlineLevel="4">
      <c r="A41" s="10">
        <v>33</v>
      </c>
      <c r="B41" s="17" t="s">
        <v>173</v>
      </c>
      <c r="C41" s="21" t="s">
        <v>174</v>
      </c>
      <c r="D41" s="12">
        <v>95</v>
      </c>
      <c r="E41" s="11" t="s">
        <v>175</v>
      </c>
      <c r="F41" s="13" t="s">
        <v>176</v>
      </c>
      <c r="G41" s="14">
        <v>130</v>
      </c>
      <c r="H41" s="15" t="s">
        <v>177</v>
      </c>
      <c r="I41" s="16" t="s">
        <v>178</v>
      </c>
    </row>
    <row r="42" spans="1:9" ht="12.75" outlineLevel="4">
      <c r="A42" s="10">
        <v>34</v>
      </c>
      <c r="B42" s="18" t="s">
        <v>179</v>
      </c>
      <c r="C42" s="19" t="s">
        <v>180</v>
      </c>
      <c r="D42" s="12">
        <v>96</v>
      </c>
      <c r="E42" s="15" t="s">
        <v>181</v>
      </c>
      <c r="F42" s="16">
        <v>2905</v>
      </c>
      <c r="G42" s="14">
        <v>131</v>
      </c>
      <c r="H42" s="11" t="s">
        <v>182</v>
      </c>
      <c r="I42" s="13">
        <v>439</v>
      </c>
    </row>
    <row r="43" spans="1:9" ht="12.75" outlineLevel="4">
      <c r="A43" s="10">
        <v>35</v>
      </c>
      <c r="B43" s="18" t="s">
        <v>183</v>
      </c>
      <c r="C43" s="19" t="s">
        <v>184</v>
      </c>
      <c r="D43" s="12">
        <v>97</v>
      </c>
      <c r="E43" s="11" t="s">
        <v>185</v>
      </c>
      <c r="F43" s="13">
        <v>5022</v>
      </c>
      <c r="G43" s="14">
        <v>132</v>
      </c>
      <c r="H43" s="11" t="s">
        <v>186</v>
      </c>
      <c r="I43" s="13" t="s">
        <v>187</v>
      </c>
    </row>
    <row r="44" spans="1:9" ht="12.75" outlineLevel="4">
      <c r="A44" s="10">
        <v>36</v>
      </c>
      <c r="B44" s="11" t="s">
        <v>188</v>
      </c>
      <c r="C44" s="13" t="s">
        <v>189</v>
      </c>
      <c r="D44" s="12"/>
      <c r="E44" s="11"/>
      <c r="F44" s="13"/>
      <c r="G44" s="14">
        <v>133</v>
      </c>
      <c r="H44" s="22" t="s">
        <v>190</v>
      </c>
      <c r="I44" s="16" t="s">
        <v>191</v>
      </c>
    </row>
    <row r="45" spans="1:9" ht="12.75" outlineLevel="4">
      <c r="A45" s="10">
        <v>37</v>
      </c>
      <c r="B45" s="11" t="s">
        <v>192</v>
      </c>
      <c r="C45" s="13" t="s">
        <v>193</v>
      </c>
      <c r="D45" s="12"/>
      <c r="E45" s="11"/>
      <c r="F45" s="13"/>
      <c r="G45" s="14">
        <v>134</v>
      </c>
      <c r="H45" s="22" t="s">
        <v>194</v>
      </c>
      <c r="I45" s="16" t="s">
        <v>195</v>
      </c>
    </row>
    <row r="46" spans="1:9" ht="12.75" outlineLevel="4">
      <c r="A46" s="10">
        <v>38</v>
      </c>
      <c r="B46" s="23" t="s">
        <v>196</v>
      </c>
      <c r="C46" s="13" t="s">
        <v>197</v>
      </c>
      <c r="D46" s="12"/>
      <c r="E46" s="11"/>
      <c r="F46" s="13"/>
      <c r="G46" s="14">
        <v>135</v>
      </c>
      <c r="H46" s="23" t="s">
        <v>198</v>
      </c>
      <c r="I46" s="13" t="s">
        <v>199</v>
      </c>
    </row>
    <row r="47" spans="1:9" ht="12.75" outlineLevel="4">
      <c r="A47" s="10">
        <v>39</v>
      </c>
      <c r="B47" s="11" t="s">
        <v>200</v>
      </c>
      <c r="C47" s="13" t="s">
        <v>201</v>
      </c>
      <c r="D47" s="12"/>
      <c r="E47" s="22"/>
      <c r="F47" s="16"/>
      <c r="G47" s="14">
        <v>136</v>
      </c>
      <c r="H47" s="23" t="s">
        <v>202</v>
      </c>
      <c r="I47" s="13" t="s">
        <v>203</v>
      </c>
    </row>
    <row r="48" spans="1:9" ht="12.75" outlineLevel="4">
      <c r="A48" s="10">
        <v>40</v>
      </c>
      <c r="B48" s="11" t="s">
        <v>204</v>
      </c>
      <c r="C48" s="13" t="s">
        <v>205</v>
      </c>
      <c r="D48" s="12"/>
      <c r="E48" s="15"/>
      <c r="F48" s="13"/>
      <c r="G48" s="14">
        <v>137</v>
      </c>
      <c r="H48" s="22" t="s">
        <v>206</v>
      </c>
      <c r="I48" s="16" t="s">
        <v>207</v>
      </c>
    </row>
    <row r="49" spans="1:9" ht="12.75" outlineLevel="4">
      <c r="A49" s="10">
        <v>41</v>
      </c>
      <c r="B49" s="11" t="s">
        <v>208</v>
      </c>
      <c r="C49" s="13">
        <v>1495</v>
      </c>
      <c r="D49" s="12"/>
      <c r="E49" s="15"/>
      <c r="F49" s="13"/>
      <c r="G49" s="14">
        <v>138</v>
      </c>
      <c r="H49" s="22" t="s">
        <v>209</v>
      </c>
      <c r="I49" s="16" t="s">
        <v>210</v>
      </c>
    </row>
    <row r="50" spans="1:9" ht="12.75" outlineLevel="4">
      <c r="A50" s="10">
        <v>42</v>
      </c>
      <c r="B50" s="22" t="s">
        <v>211</v>
      </c>
      <c r="C50" s="16">
        <v>14081</v>
      </c>
      <c r="D50" s="12"/>
      <c r="E50" s="11"/>
      <c r="F50" s="13"/>
      <c r="G50" s="14">
        <v>139</v>
      </c>
      <c r="H50" s="22" t="s">
        <v>212</v>
      </c>
      <c r="I50" s="16" t="s">
        <v>213</v>
      </c>
    </row>
    <row r="51" spans="1:9" ht="12.75" outlineLevel="4">
      <c r="A51" s="10">
        <v>43</v>
      </c>
      <c r="B51" s="11" t="s">
        <v>214</v>
      </c>
      <c r="C51" s="13" t="s">
        <v>215</v>
      </c>
      <c r="D51" s="12"/>
      <c r="E51" s="15"/>
      <c r="F51" s="16"/>
      <c r="G51" s="14">
        <v>140</v>
      </c>
      <c r="H51" s="22" t="s">
        <v>216</v>
      </c>
      <c r="I51" s="16" t="s">
        <v>217</v>
      </c>
    </row>
    <row r="52" spans="1:9" ht="12.75" outlineLevel="4">
      <c r="A52" s="10">
        <v>44</v>
      </c>
      <c r="B52" s="11" t="s">
        <v>218</v>
      </c>
      <c r="C52" s="13" t="s">
        <v>219</v>
      </c>
      <c r="D52" s="12"/>
      <c r="E52" s="22"/>
      <c r="F52" s="16"/>
      <c r="G52" s="14">
        <v>141</v>
      </c>
      <c r="H52" s="15" t="s">
        <v>220</v>
      </c>
      <c r="I52" s="16" t="s">
        <v>221</v>
      </c>
    </row>
    <row r="53" spans="1:9" ht="12.75" outlineLevel="4">
      <c r="A53" s="10">
        <v>45</v>
      </c>
      <c r="B53" s="11" t="s">
        <v>222</v>
      </c>
      <c r="C53" s="13" t="s">
        <v>223</v>
      </c>
      <c r="D53" s="12"/>
      <c r="E53" s="15"/>
      <c r="F53" s="16"/>
      <c r="G53" s="14">
        <v>142</v>
      </c>
      <c r="H53" s="22" t="s">
        <v>224</v>
      </c>
      <c r="I53" s="16" t="s">
        <v>225</v>
      </c>
    </row>
    <row r="54" spans="1:9" ht="12.75" outlineLevel="4">
      <c r="A54" s="10">
        <v>46</v>
      </c>
      <c r="B54" s="11" t="s">
        <v>226</v>
      </c>
      <c r="C54" s="13">
        <v>14085</v>
      </c>
      <c r="D54" s="12"/>
      <c r="E54" s="22"/>
      <c r="F54" s="16"/>
      <c r="G54" s="14">
        <v>143</v>
      </c>
      <c r="H54" s="11" t="s">
        <v>227</v>
      </c>
      <c r="I54" s="13" t="s">
        <v>228</v>
      </c>
    </row>
    <row r="55" spans="1:9" ht="12.75" outlineLevel="3">
      <c r="A55" s="10">
        <v>47</v>
      </c>
      <c r="B55" s="15" t="s">
        <v>229</v>
      </c>
      <c r="C55" s="16">
        <v>14086</v>
      </c>
      <c r="D55" s="24"/>
      <c r="E55" s="22"/>
      <c r="F55" s="16"/>
      <c r="G55" s="14">
        <v>144</v>
      </c>
      <c r="H55" s="11" t="s">
        <v>230</v>
      </c>
      <c r="I55" s="13" t="s">
        <v>231</v>
      </c>
    </row>
    <row r="56" spans="1:9" ht="12.75" outlineLevel="3">
      <c r="A56" s="10">
        <v>48</v>
      </c>
      <c r="B56" s="17" t="s">
        <v>232</v>
      </c>
      <c r="C56" s="19">
        <v>1012</v>
      </c>
      <c r="D56" s="24"/>
      <c r="E56" s="22"/>
      <c r="F56" s="16"/>
      <c r="G56" s="14">
        <v>145</v>
      </c>
      <c r="H56" s="22" t="s">
        <v>233</v>
      </c>
      <c r="I56" s="16">
        <v>5031</v>
      </c>
    </row>
    <row r="57" spans="1:9" ht="12.75" outlineLevel="3">
      <c r="A57" s="10">
        <v>49</v>
      </c>
      <c r="B57" s="15" t="s">
        <v>234</v>
      </c>
      <c r="C57" s="13">
        <v>526</v>
      </c>
      <c r="D57" s="24"/>
      <c r="E57" s="22"/>
      <c r="F57" s="16"/>
      <c r="G57" s="14">
        <v>146</v>
      </c>
      <c r="H57" s="11" t="s">
        <v>235</v>
      </c>
      <c r="I57" s="13" t="s">
        <v>236</v>
      </c>
    </row>
    <row r="58" spans="1:9" ht="12.75" outlineLevel="3">
      <c r="A58" s="10">
        <v>50</v>
      </c>
      <c r="B58" s="22" t="s">
        <v>237</v>
      </c>
      <c r="C58" s="16">
        <v>14083</v>
      </c>
      <c r="D58" s="24"/>
      <c r="E58" s="22"/>
      <c r="F58" s="16"/>
      <c r="G58" s="14">
        <v>147</v>
      </c>
      <c r="H58" s="11" t="s">
        <v>238</v>
      </c>
      <c r="I58" s="13" t="s">
        <v>239</v>
      </c>
    </row>
    <row r="59" spans="1:9" ht="12.75" outlineLevel="3">
      <c r="A59" s="10">
        <v>51</v>
      </c>
      <c r="B59" s="11" t="s">
        <v>240</v>
      </c>
      <c r="C59" s="13" t="s">
        <v>241</v>
      </c>
      <c r="D59" s="24"/>
      <c r="E59" s="22"/>
      <c r="F59" s="16"/>
      <c r="G59" s="14">
        <v>148</v>
      </c>
      <c r="H59" s="22" t="s">
        <v>242</v>
      </c>
      <c r="I59" s="16" t="s">
        <v>243</v>
      </c>
    </row>
    <row r="60" spans="1:9" ht="12.75" outlineLevel="3">
      <c r="A60" s="10">
        <v>52</v>
      </c>
      <c r="B60" s="11" t="s">
        <v>244</v>
      </c>
      <c r="C60" s="13" t="s">
        <v>245</v>
      </c>
      <c r="D60" s="24"/>
      <c r="E60" s="22"/>
      <c r="F60" s="16"/>
      <c r="G60" s="14">
        <v>149</v>
      </c>
      <c r="H60" s="22" t="s">
        <v>246</v>
      </c>
      <c r="I60" s="16" t="s">
        <v>247</v>
      </c>
    </row>
    <row r="61" spans="1:9" ht="12.75" outlineLevel="3">
      <c r="A61" s="10">
        <v>53</v>
      </c>
      <c r="B61" s="22" t="s">
        <v>248</v>
      </c>
      <c r="C61" s="16">
        <v>14078</v>
      </c>
      <c r="D61" s="24"/>
      <c r="E61" s="22"/>
      <c r="F61" s="16"/>
      <c r="G61" s="14"/>
      <c r="H61" s="22"/>
      <c r="I61" s="16"/>
    </row>
    <row r="62" spans="1:9" ht="12.75" outlineLevel="1">
      <c r="A62" s="10">
        <v>54</v>
      </c>
      <c r="B62" s="95" t="s">
        <v>249</v>
      </c>
      <c r="C62" s="99">
        <v>14079</v>
      </c>
      <c r="D62" s="24"/>
      <c r="E62" s="22"/>
      <c r="F62" s="16"/>
      <c r="G62" s="25"/>
      <c r="H62" s="26"/>
      <c r="I62" s="27"/>
    </row>
    <row r="63" spans="1:9" ht="12.75" outlineLevel="1">
      <c r="A63" s="10">
        <v>55</v>
      </c>
      <c r="B63" s="11" t="s">
        <v>250</v>
      </c>
      <c r="C63" s="13" t="s">
        <v>251</v>
      </c>
      <c r="D63" s="24"/>
      <c r="E63" s="22"/>
      <c r="F63" s="16"/>
      <c r="G63" s="25"/>
      <c r="H63" s="26"/>
      <c r="I63" s="27"/>
    </row>
    <row r="64" spans="1:9" ht="12.75" outlineLevel="1">
      <c r="A64" s="10">
        <v>56</v>
      </c>
      <c r="B64" s="11" t="s">
        <v>252</v>
      </c>
      <c r="C64" s="13" t="s">
        <v>253</v>
      </c>
      <c r="D64" s="24"/>
      <c r="E64" s="26"/>
      <c r="F64" s="28"/>
      <c r="G64" s="25"/>
      <c r="H64" s="26"/>
      <c r="I64" s="27"/>
    </row>
    <row r="65" spans="1:9" ht="12.75" outlineLevel="1">
      <c r="A65" s="10">
        <v>57</v>
      </c>
      <c r="B65" s="15" t="s">
        <v>254</v>
      </c>
      <c r="C65" s="16" t="s">
        <v>255</v>
      </c>
      <c r="D65" s="24"/>
      <c r="E65" s="26"/>
      <c r="F65" s="28"/>
      <c r="G65" s="25"/>
      <c r="H65" s="26"/>
      <c r="I65" s="27"/>
    </row>
    <row r="66" spans="1:9" ht="12.75" outlineLevel="1">
      <c r="A66" s="10">
        <v>58</v>
      </c>
      <c r="B66" s="11" t="s">
        <v>256</v>
      </c>
      <c r="C66" s="13" t="s">
        <v>257</v>
      </c>
      <c r="D66" s="24"/>
      <c r="E66" s="26"/>
      <c r="F66" s="28"/>
      <c r="G66" s="25"/>
      <c r="H66" s="26"/>
      <c r="I66" s="27"/>
    </row>
    <row r="67" spans="1:9" ht="12.75" outlineLevel="1">
      <c r="A67" s="10">
        <v>59</v>
      </c>
      <c r="B67" s="11" t="s">
        <v>258</v>
      </c>
      <c r="C67" s="13" t="s">
        <v>259</v>
      </c>
      <c r="D67" s="24"/>
      <c r="E67" s="26"/>
      <c r="F67" s="28"/>
      <c r="G67" s="25"/>
      <c r="H67" s="26"/>
      <c r="I67" s="27"/>
    </row>
    <row r="68" spans="1:9" ht="12.75" outlineLevel="1">
      <c r="A68" s="10">
        <v>60</v>
      </c>
      <c r="B68" s="11" t="s">
        <v>260</v>
      </c>
      <c r="C68" s="13">
        <v>1291</v>
      </c>
      <c r="D68" s="24"/>
      <c r="E68" s="26"/>
      <c r="F68" s="28"/>
      <c r="G68" s="25"/>
      <c r="H68" s="26"/>
      <c r="I68" s="27"/>
    </row>
    <row r="69" spans="1:9" ht="12.75" outlineLevel="1">
      <c r="A69" s="10">
        <v>61</v>
      </c>
      <c r="B69" s="11" t="s">
        <v>261</v>
      </c>
      <c r="C69" s="13" t="s">
        <v>262</v>
      </c>
      <c r="D69" s="24"/>
      <c r="E69" s="26"/>
      <c r="F69" s="28"/>
      <c r="G69" s="25"/>
      <c r="H69" s="26"/>
      <c r="I69" s="27"/>
    </row>
    <row r="70" spans="1:9" ht="12.75" outlineLevel="1">
      <c r="A70" s="10">
        <v>62</v>
      </c>
      <c r="B70" s="11" t="s">
        <v>263</v>
      </c>
      <c r="C70" s="13" t="s">
        <v>264</v>
      </c>
      <c r="D70" s="24"/>
      <c r="E70" s="26"/>
      <c r="F70" s="28"/>
      <c r="G70" s="25"/>
      <c r="H70" s="26"/>
      <c r="I70" s="27"/>
    </row>
    <row r="71" spans="1:9" ht="12.75" outlineLevel="1">
      <c r="A71" s="10"/>
      <c r="B71" s="11"/>
      <c r="C71" s="13"/>
      <c r="D71" s="24"/>
      <c r="E71" s="26"/>
      <c r="F71" s="28"/>
      <c r="G71" s="25"/>
      <c r="H71" s="26"/>
      <c r="I71" s="27"/>
    </row>
    <row r="72" spans="1:9" ht="12.75" outlineLevel="1">
      <c r="A72" s="10"/>
      <c r="B72" s="11"/>
      <c r="C72" s="13"/>
      <c r="D72" s="24"/>
      <c r="E72" s="26"/>
      <c r="F72" s="28"/>
      <c r="G72" s="25"/>
      <c r="H72" s="26"/>
      <c r="I72" s="27"/>
    </row>
    <row r="73" spans="1:9" ht="12.75" outlineLevel="1">
      <c r="A73" s="10"/>
      <c r="B73" s="11"/>
      <c r="C73" s="13"/>
      <c r="D73" s="24"/>
      <c r="E73" s="26"/>
      <c r="F73" s="28"/>
      <c r="G73" s="25"/>
      <c r="H73" s="26"/>
      <c r="I73" s="27"/>
    </row>
    <row r="74" spans="1:9" ht="13.5" outlineLevel="1" thickBot="1">
      <c r="A74" s="29"/>
      <c r="B74" s="30"/>
      <c r="C74" s="100"/>
      <c r="D74" s="31"/>
      <c r="E74" s="32"/>
      <c r="F74" s="33"/>
      <c r="G74" s="34"/>
      <c r="H74" s="32"/>
      <c r="I74" s="35"/>
    </row>
    <row r="75" spans="1:9" ht="13.5" thickBot="1">
      <c r="A75" s="36"/>
      <c r="B75" s="36"/>
      <c r="C75" s="36"/>
      <c r="D75" s="36"/>
      <c r="E75" s="36"/>
      <c r="F75" s="37"/>
      <c r="G75" s="36"/>
      <c r="H75" s="36"/>
      <c r="I75" s="36"/>
    </row>
    <row r="76" spans="1:9" ht="15">
      <c r="A76" s="110" t="s">
        <v>265</v>
      </c>
      <c r="B76" s="111"/>
      <c r="C76" s="112"/>
      <c r="D76" s="113" t="s">
        <v>266</v>
      </c>
      <c r="E76" s="114"/>
      <c r="F76" s="115"/>
      <c r="G76" s="116"/>
      <c r="H76" s="116"/>
      <c r="I76" s="116"/>
    </row>
    <row r="77" spans="1:9" ht="12.75">
      <c r="A77" s="6" t="s">
        <v>16</v>
      </c>
      <c r="B77" s="7" t="s">
        <v>17</v>
      </c>
      <c r="C77" s="8" t="s">
        <v>18</v>
      </c>
      <c r="D77" s="9" t="s">
        <v>16</v>
      </c>
      <c r="E77" s="7" t="s">
        <v>17</v>
      </c>
      <c r="F77" s="8" t="s">
        <v>18</v>
      </c>
      <c r="G77" s="82"/>
      <c r="H77" s="82"/>
      <c r="I77" s="82"/>
    </row>
    <row r="78" spans="1:9" ht="12.75" outlineLevel="2">
      <c r="A78" s="10">
        <v>150</v>
      </c>
      <c r="B78" s="38" t="s">
        <v>23</v>
      </c>
      <c r="C78" s="19" t="s">
        <v>267</v>
      </c>
      <c r="D78" s="98">
        <v>175</v>
      </c>
      <c r="E78" s="22" t="s">
        <v>268</v>
      </c>
      <c r="F78" s="16">
        <v>802</v>
      </c>
      <c r="G78" s="83"/>
      <c r="H78" s="84"/>
      <c r="I78" s="85"/>
    </row>
    <row r="79" spans="1:9" ht="12.75" outlineLevel="2">
      <c r="A79" s="10">
        <v>151</v>
      </c>
      <c r="B79" s="22" t="s">
        <v>271</v>
      </c>
      <c r="C79" s="16" t="s">
        <v>272</v>
      </c>
      <c r="D79" s="98">
        <v>176</v>
      </c>
      <c r="E79" s="22" t="s">
        <v>273</v>
      </c>
      <c r="F79" s="16">
        <v>49</v>
      </c>
      <c r="G79" s="83"/>
      <c r="H79" s="83"/>
      <c r="I79" s="86"/>
    </row>
    <row r="80" spans="1:9" ht="12.75" outlineLevel="2">
      <c r="A80" s="10">
        <v>152</v>
      </c>
      <c r="B80" s="22" t="s">
        <v>275</v>
      </c>
      <c r="C80" s="16">
        <v>108</v>
      </c>
      <c r="D80" s="98">
        <v>177</v>
      </c>
      <c r="E80" s="92" t="s">
        <v>276</v>
      </c>
      <c r="F80" s="93">
        <v>960</v>
      </c>
      <c r="G80" s="83"/>
      <c r="H80" s="83"/>
      <c r="I80" s="86"/>
    </row>
    <row r="81" spans="1:9" ht="12.75" outlineLevel="2">
      <c r="A81" s="10">
        <v>153</v>
      </c>
      <c r="B81" s="15" t="s">
        <v>278</v>
      </c>
      <c r="C81" s="16" t="s">
        <v>279</v>
      </c>
      <c r="D81" s="98">
        <v>178</v>
      </c>
      <c r="E81" s="11" t="s">
        <v>280</v>
      </c>
      <c r="F81" s="13">
        <v>6601</v>
      </c>
      <c r="G81" s="83"/>
      <c r="H81" s="87"/>
      <c r="I81" s="86"/>
    </row>
    <row r="82" spans="1:9" ht="12.75" outlineLevel="2">
      <c r="A82" s="10">
        <v>154</v>
      </c>
      <c r="B82" s="38" t="s">
        <v>282</v>
      </c>
      <c r="C82" s="19" t="s">
        <v>283</v>
      </c>
      <c r="D82" s="98">
        <v>179</v>
      </c>
      <c r="E82" s="23" t="s">
        <v>284</v>
      </c>
      <c r="F82" s="13">
        <v>8702</v>
      </c>
      <c r="G82" s="83"/>
      <c r="H82" s="83"/>
      <c r="I82" s="86"/>
    </row>
    <row r="83" spans="1:9" ht="12.75" outlineLevel="2">
      <c r="A83" s="10">
        <v>155</v>
      </c>
      <c r="B83" s="22" t="s">
        <v>287</v>
      </c>
      <c r="C83" s="16">
        <v>105</v>
      </c>
      <c r="D83" s="98">
        <v>180</v>
      </c>
      <c r="E83" s="22" t="s">
        <v>288</v>
      </c>
      <c r="F83" s="16" t="s">
        <v>289</v>
      </c>
      <c r="G83" s="83"/>
      <c r="H83" s="83"/>
      <c r="I83" s="86"/>
    </row>
    <row r="84" spans="1:9" ht="12.75" outlineLevel="2">
      <c r="A84" s="10">
        <v>156</v>
      </c>
      <c r="B84" s="18" t="s">
        <v>292</v>
      </c>
      <c r="C84" s="19" t="s">
        <v>293</v>
      </c>
      <c r="D84" s="98">
        <v>181</v>
      </c>
      <c r="E84" s="52" t="s">
        <v>294</v>
      </c>
      <c r="F84" s="16" t="s">
        <v>295</v>
      </c>
      <c r="G84" s="83"/>
      <c r="H84" s="88"/>
      <c r="I84" s="86"/>
    </row>
    <row r="85" spans="1:9" ht="12.75" outlineLevel="2">
      <c r="A85" s="10">
        <v>157</v>
      </c>
      <c r="B85" s="18" t="s">
        <v>298</v>
      </c>
      <c r="C85" s="19" t="s">
        <v>299</v>
      </c>
      <c r="D85" s="98">
        <v>182</v>
      </c>
      <c r="E85" s="94" t="s">
        <v>300</v>
      </c>
      <c r="F85" s="93" t="s">
        <v>301</v>
      </c>
      <c r="G85" s="83"/>
      <c r="H85" s="84"/>
      <c r="I85" s="85"/>
    </row>
    <row r="86" spans="1:9" ht="12.75" outlineLevel="2">
      <c r="A86" s="10">
        <v>158</v>
      </c>
      <c r="B86" s="15" t="s">
        <v>303</v>
      </c>
      <c r="C86" s="16" t="s">
        <v>304</v>
      </c>
      <c r="D86" s="98">
        <v>183</v>
      </c>
      <c r="E86" s="23" t="s">
        <v>305</v>
      </c>
      <c r="F86" s="13" t="s">
        <v>306</v>
      </c>
      <c r="G86" s="83"/>
      <c r="H86" s="89"/>
      <c r="I86" s="85"/>
    </row>
    <row r="87" spans="1:9" ht="12.75" outlineLevel="2">
      <c r="A87" s="10">
        <v>159</v>
      </c>
      <c r="B87" s="18" t="s">
        <v>309</v>
      </c>
      <c r="C87" s="19" t="s">
        <v>310</v>
      </c>
      <c r="D87" s="98">
        <v>184</v>
      </c>
      <c r="E87" s="23" t="s">
        <v>311</v>
      </c>
      <c r="F87" s="13" t="s">
        <v>312</v>
      </c>
      <c r="G87" s="83"/>
      <c r="H87" s="88"/>
      <c r="I87" s="86"/>
    </row>
    <row r="88" spans="1:9" ht="12.75" outlineLevel="2">
      <c r="A88" s="10">
        <v>160</v>
      </c>
      <c r="B88" s="18" t="s">
        <v>315</v>
      </c>
      <c r="C88" s="19" t="s">
        <v>272</v>
      </c>
      <c r="D88" s="98">
        <v>185</v>
      </c>
      <c r="E88" s="23" t="s">
        <v>316</v>
      </c>
      <c r="F88" s="13" t="s">
        <v>317</v>
      </c>
      <c r="G88" s="83"/>
      <c r="H88" s="89"/>
      <c r="I88" s="85"/>
    </row>
    <row r="89" spans="1:9" ht="12.75" outlineLevel="2">
      <c r="A89" s="10">
        <v>161</v>
      </c>
      <c r="B89" s="11" t="s">
        <v>320</v>
      </c>
      <c r="C89" s="16" t="s">
        <v>321</v>
      </c>
      <c r="D89" s="98">
        <v>186</v>
      </c>
      <c r="E89" s="51" t="s">
        <v>322</v>
      </c>
      <c r="F89" s="13" t="s">
        <v>323</v>
      </c>
      <c r="G89" s="83"/>
      <c r="H89" s="87"/>
      <c r="I89" s="86"/>
    </row>
    <row r="90" spans="1:9" ht="12.75" outlineLevel="2">
      <c r="A90" s="10">
        <v>162</v>
      </c>
      <c r="B90" s="15" t="s">
        <v>326</v>
      </c>
      <c r="C90" s="16" t="s">
        <v>327</v>
      </c>
      <c r="D90" s="98">
        <v>187</v>
      </c>
      <c r="E90" s="23" t="s">
        <v>328</v>
      </c>
      <c r="F90" s="13" t="s">
        <v>329</v>
      </c>
      <c r="G90" s="83"/>
      <c r="H90" s="89"/>
      <c r="I90" s="85"/>
    </row>
    <row r="91" spans="1:9" ht="12.75" outlineLevel="2">
      <c r="A91" s="10">
        <v>163</v>
      </c>
      <c r="B91" s="23" t="s">
        <v>332</v>
      </c>
      <c r="C91" s="13">
        <v>5230</v>
      </c>
      <c r="D91" s="98">
        <v>188</v>
      </c>
      <c r="E91" s="23" t="s">
        <v>333</v>
      </c>
      <c r="F91" s="13" t="s">
        <v>334</v>
      </c>
      <c r="G91" s="83"/>
      <c r="H91" s="83"/>
      <c r="I91" s="86"/>
    </row>
    <row r="92" spans="1:9" ht="12.75" outlineLevel="2">
      <c r="A92" s="10">
        <v>164</v>
      </c>
      <c r="B92" s="23" t="s">
        <v>337</v>
      </c>
      <c r="C92" s="16">
        <v>6330</v>
      </c>
      <c r="D92" s="14">
        <v>189</v>
      </c>
      <c r="E92" s="51" t="s">
        <v>269</v>
      </c>
      <c r="F92" s="13" t="s">
        <v>270</v>
      </c>
      <c r="G92" s="83"/>
      <c r="H92" s="88"/>
      <c r="I92" s="86"/>
    </row>
    <row r="93" spans="1:9" ht="12.75" outlineLevel="2">
      <c r="A93" s="10">
        <v>165</v>
      </c>
      <c r="B93" s="23" t="s">
        <v>340</v>
      </c>
      <c r="C93" s="13">
        <v>8530</v>
      </c>
      <c r="D93" s="14">
        <v>190</v>
      </c>
      <c r="E93" s="22" t="s">
        <v>274</v>
      </c>
      <c r="F93" s="16">
        <v>306</v>
      </c>
      <c r="G93" s="83"/>
      <c r="H93" s="90"/>
      <c r="I93" s="85"/>
    </row>
    <row r="94" spans="1:9" ht="12.75" outlineLevel="2">
      <c r="A94" s="10">
        <v>166</v>
      </c>
      <c r="B94" s="23" t="s">
        <v>343</v>
      </c>
      <c r="C94" s="16">
        <v>2430</v>
      </c>
      <c r="D94" s="14">
        <v>191</v>
      </c>
      <c r="E94" s="22" t="s">
        <v>277</v>
      </c>
      <c r="F94" s="16">
        <v>35</v>
      </c>
      <c r="G94" s="83"/>
      <c r="H94" s="90"/>
      <c r="I94" s="85"/>
    </row>
    <row r="95" spans="1:9" ht="12.75" outlineLevel="2">
      <c r="A95" s="10">
        <v>167</v>
      </c>
      <c r="B95" s="23" t="s">
        <v>346</v>
      </c>
      <c r="C95" s="16">
        <v>7430</v>
      </c>
      <c r="D95" s="14">
        <v>192</v>
      </c>
      <c r="E95" s="52" t="s">
        <v>281</v>
      </c>
      <c r="F95" s="16">
        <v>34</v>
      </c>
      <c r="G95" s="83"/>
      <c r="H95" s="88"/>
      <c r="I95" s="86"/>
    </row>
    <row r="96" spans="1:9" ht="12.75" outlineLevel="2">
      <c r="A96" s="10">
        <v>168</v>
      </c>
      <c r="B96" s="23" t="s">
        <v>348</v>
      </c>
      <c r="C96" s="13">
        <v>9130</v>
      </c>
      <c r="D96" s="14">
        <v>193</v>
      </c>
      <c r="E96" s="94" t="s">
        <v>285</v>
      </c>
      <c r="F96" s="93" t="s">
        <v>286</v>
      </c>
      <c r="G96" s="83"/>
      <c r="H96" s="89"/>
      <c r="I96" s="85"/>
    </row>
    <row r="97" spans="1:9" ht="12.75" outlineLevel="2">
      <c r="A97" s="10">
        <v>169</v>
      </c>
      <c r="B97" s="11" t="s">
        <v>349</v>
      </c>
      <c r="C97" s="13" t="s">
        <v>350</v>
      </c>
      <c r="D97" s="14">
        <v>194</v>
      </c>
      <c r="E97" s="94" t="s">
        <v>290</v>
      </c>
      <c r="F97" s="93" t="s">
        <v>291</v>
      </c>
      <c r="G97" s="83"/>
      <c r="H97" s="89"/>
      <c r="I97" s="85"/>
    </row>
    <row r="98" spans="1:9" ht="12.75" outlineLevel="2">
      <c r="A98" s="10">
        <v>170</v>
      </c>
      <c r="B98" s="20" t="s">
        <v>351</v>
      </c>
      <c r="C98" s="19" t="s">
        <v>352</v>
      </c>
      <c r="D98" s="14">
        <v>195</v>
      </c>
      <c r="E98" s="15" t="s">
        <v>296</v>
      </c>
      <c r="F98" s="16" t="s">
        <v>297</v>
      </c>
      <c r="G98" s="83"/>
      <c r="H98" s="83"/>
      <c r="I98" s="86"/>
    </row>
    <row r="99" spans="1:9" ht="12.75" outlineLevel="2">
      <c r="A99" s="10">
        <v>171</v>
      </c>
      <c r="B99" s="11" t="s">
        <v>353</v>
      </c>
      <c r="C99" s="13">
        <v>433</v>
      </c>
      <c r="D99" s="14">
        <v>196</v>
      </c>
      <c r="E99" s="51" t="s">
        <v>302</v>
      </c>
      <c r="F99" s="13">
        <v>961</v>
      </c>
      <c r="G99" s="83"/>
      <c r="H99" s="83"/>
      <c r="I99" s="86"/>
    </row>
    <row r="100" spans="1:9" ht="12.75" outlineLevel="2">
      <c r="A100" s="10">
        <v>172</v>
      </c>
      <c r="B100" s="11" t="s">
        <v>354</v>
      </c>
      <c r="C100" s="13">
        <v>435</v>
      </c>
      <c r="D100" s="14">
        <v>197</v>
      </c>
      <c r="E100" s="23" t="s">
        <v>307</v>
      </c>
      <c r="F100" s="13" t="s">
        <v>308</v>
      </c>
      <c r="G100" s="83"/>
      <c r="H100" s="83"/>
      <c r="I100" s="86"/>
    </row>
    <row r="101" spans="1:9" ht="12.75" outlineLevel="1">
      <c r="A101" s="10">
        <v>173</v>
      </c>
      <c r="B101" s="11" t="s">
        <v>355</v>
      </c>
      <c r="C101" s="13">
        <v>437</v>
      </c>
      <c r="D101" s="14">
        <v>198</v>
      </c>
      <c r="E101" s="15" t="s">
        <v>313</v>
      </c>
      <c r="F101" s="16" t="s">
        <v>314</v>
      </c>
      <c r="G101" s="83"/>
      <c r="H101" s="83"/>
      <c r="I101" s="86"/>
    </row>
    <row r="102" spans="1:9" ht="12.75" outlineLevel="1">
      <c r="A102" s="10">
        <v>174</v>
      </c>
      <c r="B102" s="39" t="s">
        <v>356</v>
      </c>
      <c r="C102" s="16" t="s">
        <v>357</v>
      </c>
      <c r="D102" s="14">
        <v>199</v>
      </c>
      <c r="E102" s="23" t="s">
        <v>318</v>
      </c>
      <c r="F102" s="13" t="s">
        <v>319</v>
      </c>
      <c r="G102" s="83"/>
      <c r="H102" s="83"/>
      <c r="I102" s="86"/>
    </row>
    <row r="103" spans="1:9" ht="12.75">
      <c r="A103" s="10"/>
      <c r="B103" s="23"/>
      <c r="C103" s="13"/>
      <c r="D103" s="14">
        <v>200</v>
      </c>
      <c r="E103" s="73" t="s">
        <v>324</v>
      </c>
      <c r="F103" s="93" t="s">
        <v>325</v>
      </c>
      <c r="G103" s="83"/>
      <c r="H103" s="83"/>
      <c r="I103" s="86"/>
    </row>
    <row r="104" spans="1:9" ht="12.75">
      <c r="A104" s="10"/>
      <c r="B104" s="23"/>
      <c r="C104" s="13"/>
      <c r="D104" s="14">
        <v>201</v>
      </c>
      <c r="E104" s="23" t="s">
        <v>330</v>
      </c>
      <c r="F104" s="13" t="s">
        <v>331</v>
      </c>
      <c r="G104" s="83"/>
      <c r="H104" s="83"/>
      <c r="I104" s="86"/>
    </row>
    <row r="105" spans="1:9" ht="12.75">
      <c r="A105" s="10"/>
      <c r="B105" s="23"/>
      <c r="C105" s="16"/>
      <c r="D105" s="14">
        <v>202</v>
      </c>
      <c r="E105" s="94" t="s">
        <v>335</v>
      </c>
      <c r="F105" s="93" t="s">
        <v>336</v>
      </c>
      <c r="G105" s="83"/>
      <c r="H105" s="83"/>
      <c r="I105" s="86"/>
    </row>
    <row r="106" spans="1:9" ht="12.75">
      <c r="A106" s="10"/>
      <c r="B106" s="23"/>
      <c r="C106" s="16"/>
      <c r="D106" s="14">
        <v>203</v>
      </c>
      <c r="E106" s="15" t="s">
        <v>338</v>
      </c>
      <c r="F106" s="16" t="s">
        <v>339</v>
      </c>
      <c r="G106" s="83"/>
      <c r="H106" s="83"/>
      <c r="I106" s="86"/>
    </row>
    <row r="107" spans="1:9" ht="12.75">
      <c r="A107" s="10"/>
      <c r="B107" s="23"/>
      <c r="C107" s="16"/>
      <c r="D107" s="14">
        <v>204</v>
      </c>
      <c r="E107" s="11" t="s">
        <v>341</v>
      </c>
      <c r="F107" s="13" t="s">
        <v>342</v>
      </c>
      <c r="G107" s="83"/>
      <c r="H107" s="83"/>
      <c r="I107" s="86"/>
    </row>
    <row r="108" spans="1:9" ht="12.75">
      <c r="A108" s="10"/>
      <c r="B108" s="22"/>
      <c r="C108" s="16"/>
      <c r="D108" s="14">
        <v>205</v>
      </c>
      <c r="E108" s="11" t="s">
        <v>344</v>
      </c>
      <c r="F108" s="13" t="s">
        <v>345</v>
      </c>
      <c r="G108" s="83"/>
      <c r="H108" s="83"/>
      <c r="I108" s="86"/>
    </row>
    <row r="109" spans="1:9" ht="13.5" thickBot="1">
      <c r="A109" s="29"/>
      <c r="B109" s="40"/>
      <c r="C109" s="41"/>
      <c r="D109" s="97">
        <v>206</v>
      </c>
      <c r="E109" s="91" t="s">
        <v>347</v>
      </c>
      <c r="F109" s="41">
        <v>957</v>
      </c>
      <c r="G109" s="42"/>
      <c r="H109" s="42"/>
      <c r="I109" s="43"/>
    </row>
    <row r="110" spans="1:9" ht="12.75">
      <c r="A110" s="42"/>
      <c r="B110" s="42"/>
      <c r="C110" s="43"/>
      <c r="D110" s="44"/>
      <c r="E110" s="45"/>
      <c r="F110" s="46"/>
      <c r="G110" s="42"/>
      <c r="H110" s="42"/>
      <c r="I110" s="43"/>
    </row>
    <row r="112" spans="2:3" ht="12.75">
      <c r="B112" s="72" t="s">
        <v>358</v>
      </c>
      <c r="C112" t="s">
        <v>359</v>
      </c>
    </row>
    <row r="113" spans="2:8" ht="27.75" customHeight="1">
      <c r="B113" s="47"/>
      <c r="C113" s="48"/>
      <c r="D113" s="48"/>
      <c r="E113" s="48"/>
      <c r="F113" s="48"/>
      <c r="G113" s="48"/>
      <c r="H113" s="48"/>
    </row>
    <row r="114" spans="2:8" ht="14.25">
      <c r="B114" s="47"/>
      <c r="C114" s="48"/>
      <c r="D114" s="48"/>
      <c r="E114" s="48"/>
      <c r="F114" s="48"/>
      <c r="G114" s="48"/>
      <c r="H114" s="48"/>
    </row>
    <row r="115" spans="2:8" ht="14.25">
      <c r="B115" s="49"/>
      <c r="C115" s="49"/>
      <c r="D115" s="49"/>
      <c r="E115" s="49"/>
      <c r="F115" s="49"/>
      <c r="G115" s="49"/>
      <c r="H115" s="49"/>
    </row>
  </sheetData>
  <sheetProtection/>
  <mergeCells count="7">
    <mergeCell ref="A76:C76"/>
    <mergeCell ref="D76:F76"/>
    <mergeCell ref="G76:I76"/>
    <mergeCell ref="B5:H5"/>
    <mergeCell ref="A7:C7"/>
    <mergeCell ref="D7:F7"/>
    <mergeCell ref="G7:I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Богова</cp:lastModifiedBy>
  <cp:lastPrinted>2017-07-30T11:26:09Z</cp:lastPrinted>
  <dcterms:created xsi:type="dcterms:W3CDTF">1996-10-08T23:32:33Z</dcterms:created>
  <dcterms:modified xsi:type="dcterms:W3CDTF">2017-08-01T18:45:34Z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